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lywo365.sharepoint.com/sites/ProductDesign-BehaviouralProfile/Shared Documents/Behavioural Profile/In House Models/"/>
    </mc:Choice>
  </mc:AlternateContent>
  <xr:revisionPtr revIDLastSave="76" documentId="8_{F3379BB5-6F1C-44AF-8D08-9BE79BBBC753}" xr6:coauthVersionLast="47" xr6:coauthVersionMax="47" xr10:uidLastSave="{A78308E2-3A2D-4583-A8CB-13768D88BBE4}"/>
  <bookViews>
    <workbookView xWindow="-110" yWindow="-110" windowWidth="27580" windowHeight="17740" activeTab="5" xr2:uid="{2D55C9AA-223C-4411-B302-CC5601310B63}"/>
  </bookViews>
  <sheets>
    <sheet name="Key 1" sheetId="1" r:id="rId1"/>
    <sheet name="Key 2" sheetId="17" r:id="rId2"/>
    <sheet name="Key 3" sheetId="19" r:id="rId3"/>
    <sheet name="Key 4" sheetId="20" r:id="rId4"/>
    <sheet name="Response Received" sheetId="14" r:id="rId5"/>
    <sheet name="Report" sheetId="15" r:id="rId6"/>
    <sheet name="Personality Types" sheetId="16" r:id="rId7"/>
    <sheet name="Words in Quest" sheetId="18" r:id="rId8"/>
  </sheets>
  <externalReferences>
    <externalReference r:id="rId9"/>
  </externalReferences>
  <definedNames>
    <definedName name="_xlnm.Print_Area" localSheetId="5">Report!$A$1:$G$82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5" l="1"/>
  <c r="A4" i="15" s="1"/>
  <c r="A9" i="15"/>
  <c r="BI33" i="14"/>
  <c r="BI34" i="14"/>
  <c r="D139" i="1"/>
  <c r="E139" i="1"/>
  <c r="F139" i="1"/>
  <c r="D137" i="1"/>
  <c r="D138" i="1"/>
  <c r="E137" i="1"/>
  <c r="E138" i="1"/>
  <c r="F137" i="1"/>
  <c r="F138" i="1"/>
  <c r="D136" i="1"/>
  <c r="E136" i="1"/>
  <c r="F136" i="1"/>
  <c r="D135" i="1"/>
  <c r="E135" i="1"/>
  <c r="F135" i="1"/>
  <c r="D134" i="1"/>
  <c r="E134" i="1"/>
  <c r="F134" i="1"/>
  <c r="D133" i="1"/>
  <c r="E133" i="1"/>
  <c r="F133" i="1"/>
  <c r="D132" i="1"/>
  <c r="E132" i="1"/>
  <c r="F132" i="1"/>
  <c r="D131" i="1"/>
  <c r="E131" i="1"/>
  <c r="F131" i="1"/>
  <c r="D130" i="1"/>
  <c r="E130" i="1"/>
  <c r="F130" i="1"/>
  <c r="D129" i="1"/>
  <c r="E129" i="1"/>
  <c r="F129" i="1"/>
  <c r="D128" i="1"/>
  <c r="E128" i="1"/>
  <c r="F128" i="1"/>
  <c r="D127" i="1"/>
  <c r="E127" i="1"/>
  <c r="F127" i="1"/>
  <c r="D126" i="1"/>
  <c r="E126" i="1"/>
  <c r="F126" i="1"/>
  <c r="D124" i="1"/>
  <c r="D125" i="1"/>
  <c r="E124" i="1"/>
  <c r="E125" i="1"/>
  <c r="F124" i="1"/>
  <c r="F125" i="1"/>
  <c r="D123" i="1"/>
  <c r="E123" i="1"/>
  <c r="F123" i="1"/>
  <c r="D121" i="1"/>
  <c r="D122" i="1"/>
  <c r="E121" i="1"/>
  <c r="E122" i="1"/>
  <c r="F121" i="1"/>
  <c r="F122" i="1"/>
  <c r="D120" i="1"/>
  <c r="E120" i="1"/>
  <c r="F120" i="1"/>
  <c r="D119" i="1"/>
  <c r="E119" i="1"/>
  <c r="F119" i="1"/>
  <c r="D117" i="1"/>
  <c r="D118" i="1"/>
  <c r="E117" i="1"/>
  <c r="E118" i="1"/>
  <c r="F117" i="1"/>
  <c r="F118" i="1"/>
  <c r="D116" i="1"/>
  <c r="E116" i="1"/>
  <c r="F116" i="1"/>
  <c r="D115" i="1"/>
  <c r="E115" i="1"/>
  <c r="F115" i="1"/>
  <c r="D114" i="1"/>
  <c r="E114" i="1"/>
  <c r="F114" i="1"/>
  <c r="D2"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D50" i="18"/>
  <c r="D51" i="18"/>
  <c r="D52" i="18"/>
  <c r="D53" i="18"/>
  <c r="D54" i="18"/>
  <c r="D55" i="18"/>
  <c r="D56" i="18"/>
  <c r="D57" i="18"/>
  <c r="D58" i="18"/>
  <c r="D59" i="18"/>
  <c r="D60" i="18"/>
  <c r="D61" i="18"/>
  <c r="D62" i="18"/>
  <c r="D63" i="18"/>
  <c r="D64" i="18"/>
  <c r="D65" i="18"/>
  <c r="D66" i="18"/>
  <c r="D67" i="18"/>
  <c r="D68" i="18"/>
  <c r="D69" i="18"/>
  <c r="D70" i="18"/>
  <c r="D71" i="18"/>
  <c r="D72" i="18"/>
  <c r="D73" i="18"/>
  <c r="D74" i="18"/>
  <c r="D75" i="18"/>
  <c r="D76" i="18"/>
  <c r="D77" i="18"/>
  <c r="D78" i="18"/>
  <c r="D79" i="18"/>
  <c r="D80" i="18"/>
  <c r="D81" i="18"/>
  <c r="D82" i="18"/>
  <c r="D83" i="18"/>
  <c r="D84" i="18"/>
  <c r="D85" i="18"/>
  <c r="D86" i="18"/>
  <c r="D87" i="18"/>
  <c r="D88" i="18"/>
  <c r="D89" i="18"/>
  <c r="D90" i="18"/>
  <c r="D91" i="18"/>
  <c r="D92" i="18"/>
  <c r="D93" i="18"/>
  <c r="D94" i="18"/>
  <c r="D95" i="18"/>
  <c r="D96" i="18"/>
  <c r="D97" i="18"/>
  <c r="D98" i="18"/>
  <c r="D99" i="18"/>
  <c r="D100" i="18"/>
  <c r="D101" i="18"/>
  <c r="D102" i="18"/>
  <c r="D103" i="18"/>
  <c r="D104" i="18"/>
  <c r="D105" i="18"/>
  <c r="D106" i="18"/>
  <c r="D107" i="18"/>
  <c r="D108" i="18"/>
  <c r="D109" i="18"/>
  <c r="D110" i="18"/>
  <c r="D111" i="18"/>
  <c r="D112" i="18"/>
  <c r="D113" i="18"/>
  <c r="C2"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BI15" i="14"/>
  <c r="D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C7" i="15"/>
  <c r="BI14" i="14"/>
  <c r="BJ14" i="14"/>
  <c r="BJ15" i="14"/>
  <c r="BI16" i="14"/>
  <c r="BJ16" i="14"/>
  <c r="BI17" i="14"/>
  <c r="BJ17" i="14"/>
  <c r="BI18" i="14"/>
  <c r="BJ18" i="14"/>
  <c r="BI19" i="14"/>
  <c r="BI20" i="14"/>
  <c r="BJ20" i="14"/>
  <c r="BK20" i="14"/>
  <c r="BL20" i="14"/>
  <c r="BM20" i="14"/>
  <c r="BN20" i="14"/>
  <c r="BO20" i="14"/>
  <c r="BP20" i="14"/>
  <c r="BQ20" i="14"/>
  <c r="BR20" i="14"/>
  <c r="BS20" i="14"/>
  <c r="BT20" i="14"/>
  <c r="BU20" i="14"/>
  <c r="BV20" i="14"/>
  <c r="BW20" i="14"/>
  <c r="BX20" i="14"/>
  <c r="BY20" i="14"/>
  <c r="BZ20" i="14"/>
  <c r="CA20" i="14"/>
  <c r="CB20" i="14"/>
  <c r="CC20" i="14"/>
  <c r="CD20" i="14"/>
  <c r="CE20" i="14"/>
  <c r="CF20" i="14"/>
  <c r="CG20" i="14"/>
  <c r="CH20" i="14"/>
  <c r="CI20" i="14"/>
  <c r="CJ20" i="14"/>
  <c r="CK20" i="14"/>
  <c r="CL20" i="14"/>
  <c r="CM20" i="14"/>
  <c r="CN20" i="14"/>
  <c r="CO20" i="14"/>
  <c r="CP20" i="14"/>
  <c r="CQ20" i="14"/>
  <c r="CR20" i="14"/>
  <c r="CS20" i="14"/>
  <c r="CT20" i="14"/>
  <c r="CU20" i="14"/>
  <c r="CV20" i="14"/>
  <c r="CW20" i="14"/>
  <c r="CX20" i="14"/>
  <c r="CY20" i="14"/>
  <c r="CZ20" i="14"/>
  <c r="DA20" i="14"/>
  <c r="DB20" i="14"/>
  <c r="DC20" i="14"/>
  <c r="DD20" i="14"/>
  <c r="DE20" i="14"/>
  <c r="DF20" i="14"/>
  <c r="DG20" i="14"/>
  <c r="DH20" i="14"/>
  <c r="DI20" i="14"/>
  <c r="DJ20" i="14"/>
  <c r="DK20" i="14"/>
  <c r="DL20" i="14"/>
  <c r="BI21" i="14"/>
  <c r="BJ21" i="14"/>
  <c r="BK21" i="14"/>
  <c r="BL21" i="14"/>
  <c r="BM21" i="14"/>
  <c r="BN21" i="14"/>
  <c r="BO21" i="14"/>
  <c r="BP21" i="14"/>
  <c r="BQ21" i="14"/>
  <c r="BR21" i="14"/>
  <c r="BS21" i="14"/>
  <c r="BT21" i="14"/>
  <c r="BU21" i="14"/>
  <c r="BV21" i="14"/>
  <c r="BW21" i="14"/>
  <c r="BX21" i="14"/>
  <c r="BY21" i="14"/>
  <c r="BZ21" i="14"/>
  <c r="CA21" i="14"/>
  <c r="CB21" i="14"/>
  <c r="CC21" i="14"/>
  <c r="CD21" i="14"/>
  <c r="CE21" i="14"/>
  <c r="CF21" i="14"/>
  <c r="CG21" i="14"/>
  <c r="CH21" i="14"/>
  <c r="CI21" i="14"/>
  <c r="CJ21" i="14"/>
  <c r="CK21" i="14"/>
  <c r="CL21" i="14"/>
  <c r="CM21" i="14"/>
  <c r="CN21" i="14"/>
  <c r="CO21" i="14"/>
  <c r="CP21" i="14"/>
  <c r="CQ21" i="14"/>
  <c r="CR21" i="14"/>
  <c r="CS21" i="14"/>
  <c r="CT21" i="14"/>
  <c r="CU21" i="14"/>
  <c r="CV21" i="14"/>
  <c r="CW21" i="14"/>
  <c r="CX21" i="14"/>
  <c r="CY21" i="14"/>
  <c r="CZ21" i="14"/>
  <c r="DA21" i="14"/>
  <c r="DB21" i="14"/>
  <c r="DC21" i="14"/>
  <c r="DD21" i="14"/>
  <c r="DE21" i="14"/>
  <c r="DF21" i="14"/>
  <c r="DG21" i="14"/>
  <c r="DH21" i="14"/>
  <c r="DI21" i="14"/>
  <c r="DJ21" i="14"/>
  <c r="DK21" i="14"/>
  <c r="DL21" i="14"/>
  <c r="BI22" i="14"/>
  <c r="BJ22" i="14"/>
  <c r="BK22" i="14"/>
  <c r="BL22" i="14"/>
  <c r="BM22" i="14"/>
  <c r="BN22" i="14"/>
  <c r="BO22" i="14"/>
  <c r="BP22" i="14"/>
  <c r="BQ22" i="14"/>
  <c r="BR22" i="14"/>
  <c r="BS22" i="14"/>
  <c r="BT22" i="14"/>
  <c r="BU22" i="14"/>
  <c r="BV22" i="14"/>
  <c r="BW22" i="14"/>
  <c r="BX22" i="14"/>
  <c r="BY22" i="14"/>
  <c r="BZ22" i="14"/>
  <c r="CA22" i="14"/>
  <c r="CB22" i="14"/>
  <c r="CC22" i="14"/>
  <c r="CD22" i="14"/>
  <c r="CE22" i="14"/>
  <c r="CF22" i="14"/>
  <c r="CG22" i="14"/>
  <c r="CH22" i="14"/>
  <c r="CI22" i="14"/>
  <c r="CJ22" i="14"/>
  <c r="CK22" i="14"/>
  <c r="CL22" i="14"/>
  <c r="CM22" i="14"/>
  <c r="CN22" i="14"/>
  <c r="CO22" i="14"/>
  <c r="CP22" i="14"/>
  <c r="CQ22" i="14"/>
  <c r="CR22" i="14"/>
  <c r="CS22" i="14"/>
  <c r="CT22" i="14"/>
  <c r="CU22" i="14"/>
  <c r="CV22" i="14"/>
  <c r="CW22" i="14"/>
  <c r="CX22" i="14"/>
  <c r="CY22" i="14"/>
  <c r="CZ22" i="14"/>
  <c r="DA22" i="14"/>
  <c r="DB22" i="14"/>
  <c r="DC22" i="14"/>
  <c r="DD22" i="14"/>
  <c r="DE22" i="14"/>
  <c r="DF22" i="14"/>
  <c r="DG22" i="14"/>
  <c r="DH22" i="14"/>
  <c r="DI22" i="14"/>
  <c r="DJ22" i="14"/>
  <c r="DK22" i="14"/>
  <c r="DL22" i="14"/>
  <c r="BI23" i="14"/>
  <c r="BJ23" i="14"/>
  <c r="BK23" i="14"/>
  <c r="BL23" i="14"/>
  <c r="BM23" i="14"/>
  <c r="BN23" i="14"/>
  <c r="BO23" i="14"/>
  <c r="BP23" i="14"/>
  <c r="BQ23" i="14"/>
  <c r="BR23" i="14"/>
  <c r="BS23" i="14"/>
  <c r="BT23" i="14"/>
  <c r="BU23" i="14"/>
  <c r="BV23" i="14"/>
  <c r="BW23" i="14"/>
  <c r="BX23" i="14"/>
  <c r="BY23" i="14"/>
  <c r="BZ23" i="14"/>
  <c r="CA23" i="14"/>
  <c r="CB23" i="14"/>
  <c r="CC23" i="14"/>
  <c r="CD23" i="14"/>
  <c r="CE23" i="14"/>
  <c r="CF23" i="14"/>
  <c r="CG23" i="14"/>
  <c r="CH23" i="14"/>
  <c r="CI23" i="14"/>
  <c r="CJ23" i="14"/>
  <c r="CK23" i="14"/>
  <c r="CL23" i="14"/>
  <c r="CM23" i="14"/>
  <c r="CN23" i="14"/>
  <c r="CO23" i="14"/>
  <c r="CP23" i="14"/>
  <c r="CQ23" i="14"/>
  <c r="CR23" i="14"/>
  <c r="CS23" i="14"/>
  <c r="CT23" i="14"/>
  <c r="CU23" i="14"/>
  <c r="CV23" i="14"/>
  <c r="CW23" i="14"/>
  <c r="CX23" i="14"/>
  <c r="CY23" i="14"/>
  <c r="CZ23" i="14"/>
  <c r="DA23" i="14"/>
  <c r="DB23" i="14"/>
  <c r="DC23" i="14"/>
  <c r="DD23" i="14"/>
  <c r="DE23" i="14"/>
  <c r="DF23" i="14"/>
  <c r="DG23" i="14"/>
  <c r="DH23" i="14"/>
  <c r="DI23" i="14"/>
  <c r="DJ23" i="14"/>
  <c r="DK23" i="14"/>
  <c r="DL23" i="14"/>
  <c r="BI24" i="14"/>
  <c r="BJ24" i="14"/>
  <c r="BK24" i="14"/>
  <c r="BL24" i="14"/>
  <c r="BM24" i="14"/>
  <c r="BN24" i="14"/>
  <c r="BO24" i="14"/>
  <c r="BP24" i="14"/>
  <c r="BQ24" i="14"/>
  <c r="BR24" i="14"/>
  <c r="BS24" i="14"/>
  <c r="BT24" i="14"/>
  <c r="BU24" i="14"/>
  <c r="BV24" i="14"/>
  <c r="BW24" i="14"/>
  <c r="BX24" i="14"/>
  <c r="BY24" i="14"/>
  <c r="BZ24" i="14"/>
  <c r="CA24" i="14"/>
  <c r="CB24" i="14"/>
  <c r="CC24" i="14"/>
  <c r="CD24" i="14"/>
  <c r="CE24" i="14"/>
  <c r="CF24" i="14"/>
  <c r="CG24" i="14"/>
  <c r="CH24" i="14"/>
  <c r="CI24" i="14"/>
  <c r="CJ24" i="14"/>
  <c r="CK24" i="14"/>
  <c r="CL24" i="14"/>
  <c r="CM24" i="14"/>
  <c r="CN24" i="14"/>
  <c r="CO24" i="14"/>
  <c r="CP24" i="14"/>
  <c r="CQ24" i="14"/>
  <c r="CR24" i="14"/>
  <c r="CS24" i="14"/>
  <c r="CT24" i="14"/>
  <c r="CU24" i="14"/>
  <c r="CV24" i="14"/>
  <c r="CW24" i="14"/>
  <c r="CX24" i="14"/>
  <c r="CY24" i="14"/>
  <c r="CZ24" i="14"/>
  <c r="DA24" i="14"/>
  <c r="DB24" i="14"/>
  <c r="DC24" i="14"/>
  <c r="DD24" i="14"/>
  <c r="DE24" i="14"/>
  <c r="DF24" i="14"/>
  <c r="DG24" i="14"/>
  <c r="DH24" i="14"/>
  <c r="DI24" i="14"/>
  <c r="DJ24" i="14"/>
  <c r="DK24" i="14"/>
  <c r="DL24" i="14"/>
  <c r="BI25" i="14"/>
  <c r="BJ25" i="14"/>
  <c r="BK25" i="14"/>
  <c r="BL25" i="14"/>
  <c r="BM25" i="14"/>
  <c r="BN25" i="14"/>
  <c r="BO25" i="14"/>
  <c r="BP25" i="14"/>
  <c r="BQ25" i="14"/>
  <c r="BR25" i="14"/>
  <c r="BS25" i="14"/>
  <c r="BT25" i="14"/>
  <c r="BU25" i="14"/>
  <c r="BV25" i="14"/>
  <c r="BW25" i="14"/>
  <c r="BX25" i="14"/>
  <c r="BY25" i="14"/>
  <c r="BZ25" i="14"/>
  <c r="CA25" i="14"/>
  <c r="CB25" i="14"/>
  <c r="CC25" i="14"/>
  <c r="CD25" i="14"/>
  <c r="CE25" i="14"/>
  <c r="CF25" i="14"/>
  <c r="CG25" i="14"/>
  <c r="CH25" i="14"/>
  <c r="CI25" i="14"/>
  <c r="CJ25" i="14"/>
  <c r="CK25" i="14"/>
  <c r="CL25" i="14"/>
  <c r="CM25" i="14"/>
  <c r="CN25" i="14"/>
  <c r="CO25" i="14"/>
  <c r="CP25" i="14"/>
  <c r="CQ25" i="14"/>
  <c r="CR25" i="14"/>
  <c r="CS25" i="14"/>
  <c r="CT25" i="14"/>
  <c r="CU25" i="14"/>
  <c r="CV25" i="14"/>
  <c r="CW25" i="14"/>
  <c r="CX25" i="14"/>
  <c r="CY25" i="14"/>
  <c r="CZ25" i="14"/>
  <c r="DA25" i="14"/>
  <c r="DB25" i="14"/>
  <c r="DC25" i="14"/>
  <c r="DD25" i="14"/>
  <c r="DE25" i="14"/>
  <c r="DF25" i="14"/>
  <c r="DG25" i="14"/>
  <c r="DH25" i="14"/>
  <c r="DI25" i="14"/>
  <c r="DJ25" i="14"/>
  <c r="DK25" i="14"/>
  <c r="DL25" i="14"/>
  <c r="BI26" i="14"/>
  <c r="BJ26" i="14"/>
  <c r="BK26" i="14"/>
  <c r="BL26" i="14"/>
  <c r="BM26" i="14"/>
  <c r="BN26" i="14"/>
  <c r="BO26" i="14"/>
  <c r="BP26" i="14"/>
  <c r="BQ26" i="14"/>
  <c r="BR26" i="14"/>
  <c r="BS26" i="14"/>
  <c r="BT26" i="14"/>
  <c r="BU26" i="14"/>
  <c r="BV26" i="14"/>
  <c r="BW26" i="14"/>
  <c r="BX26" i="14"/>
  <c r="BY26" i="14"/>
  <c r="BZ26" i="14"/>
  <c r="CA26" i="14"/>
  <c r="CB26" i="14"/>
  <c r="CC26" i="14"/>
  <c r="CD26" i="14"/>
  <c r="CE26" i="14"/>
  <c r="CF26" i="14"/>
  <c r="CG26" i="14"/>
  <c r="CH26" i="14"/>
  <c r="CI26" i="14"/>
  <c r="CJ26" i="14"/>
  <c r="CK26" i="14"/>
  <c r="CL26" i="14"/>
  <c r="CM26" i="14"/>
  <c r="CN26" i="14"/>
  <c r="CO26" i="14"/>
  <c r="CP26" i="14"/>
  <c r="CQ26" i="14"/>
  <c r="CR26" i="14"/>
  <c r="CS26" i="14"/>
  <c r="CT26" i="14"/>
  <c r="CU26" i="14"/>
  <c r="CV26" i="14"/>
  <c r="CW26" i="14"/>
  <c r="CX26" i="14"/>
  <c r="CY26" i="14"/>
  <c r="CZ26" i="14"/>
  <c r="DA26" i="14"/>
  <c r="DB26" i="14"/>
  <c r="DC26" i="14"/>
  <c r="DD26" i="14"/>
  <c r="DE26" i="14"/>
  <c r="DF26" i="14"/>
  <c r="DG26" i="14"/>
  <c r="DH26" i="14"/>
  <c r="DI26" i="14"/>
  <c r="DJ26" i="14"/>
  <c r="DK26" i="14"/>
  <c r="DL26" i="14"/>
  <c r="BI27" i="14"/>
  <c r="BJ27" i="14"/>
  <c r="BK27" i="14"/>
  <c r="BL27" i="14"/>
  <c r="BM27" i="14"/>
  <c r="BN27" i="14"/>
  <c r="BO27" i="14"/>
  <c r="BP27" i="14"/>
  <c r="BQ27" i="14"/>
  <c r="BR27" i="14"/>
  <c r="BS27" i="14"/>
  <c r="BT27" i="14"/>
  <c r="BU27" i="14"/>
  <c r="BV27" i="14"/>
  <c r="BW27" i="14"/>
  <c r="BX27" i="14"/>
  <c r="BY27" i="14"/>
  <c r="BZ27" i="14"/>
  <c r="CA27" i="14"/>
  <c r="CB27" i="14"/>
  <c r="CC27" i="14"/>
  <c r="CD27" i="14"/>
  <c r="CE27" i="14"/>
  <c r="CF27" i="14"/>
  <c r="CG27" i="14"/>
  <c r="CH27" i="14"/>
  <c r="CI27" i="14"/>
  <c r="CJ27" i="14"/>
  <c r="CK27" i="14"/>
  <c r="CL27" i="14"/>
  <c r="CM27" i="14"/>
  <c r="CN27" i="14"/>
  <c r="CO27" i="14"/>
  <c r="CP27" i="14"/>
  <c r="CQ27" i="14"/>
  <c r="CR27" i="14"/>
  <c r="CS27" i="14"/>
  <c r="CT27" i="14"/>
  <c r="CU27" i="14"/>
  <c r="CV27" i="14"/>
  <c r="CW27" i="14"/>
  <c r="CX27" i="14"/>
  <c r="CY27" i="14"/>
  <c r="CZ27" i="14"/>
  <c r="DA27" i="14"/>
  <c r="DB27" i="14"/>
  <c r="DC27" i="14"/>
  <c r="DD27" i="14"/>
  <c r="DE27" i="14"/>
  <c r="DF27" i="14"/>
  <c r="DG27" i="14"/>
  <c r="DH27" i="14"/>
  <c r="DI27" i="14"/>
  <c r="DJ27" i="14"/>
  <c r="DK27" i="14"/>
  <c r="DL27" i="14"/>
  <c r="BI28" i="14"/>
  <c r="BJ28" i="14"/>
  <c r="BK28" i="14"/>
  <c r="BL28" i="14"/>
  <c r="BM28" i="14"/>
  <c r="BN28" i="14"/>
  <c r="BO28" i="14"/>
  <c r="BP28" i="14"/>
  <c r="BQ28" i="14"/>
  <c r="BR28" i="14"/>
  <c r="BS28" i="14"/>
  <c r="BT28" i="14"/>
  <c r="BU28" i="14"/>
  <c r="BV28" i="14"/>
  <c r="BW28" i="14"/>
  <c r="BX28" i="14"/>
  <c r="BY28" i="14"/>
  <c r="BZ28" i="14"/>
  <c r="CA28" i="14"/>
  <c r="CB28" i="14"/>
  <c r="CC28" i="14"/>
  <c r="CD28" i="14"/>
  <c r="CE28" i="14"/>
  <c r="CF28" i="14"/>
  <c r="CG28" i="14"/>
  <c r="CH28" i="14"/>
  <c r="CI28" i="14"/>
  <c r="CJ28" i="14"/>
  <c r="CK28" i="14"/>
  <c r="CL28" i="14"/>
  <c r="CM28" i="14"/>
  <c r="CN28" i="14"/>
  <c r="CO28" i="14"/>
  <c r="CP28" i="14"/>
  <c r="CQ28" i="14"/>
  <c r="CR28" i="14"/>
  <c r="CS28" i="14"/>
  <c r="CT28" i="14"/>
  <c r="CU28" i="14"/>
  <c r="CV28" i="14"/>
  <c r="CW28" i="14"/>
  <c r="CX28" i="14"/>
  <c r="CY28" i="14"/>
  <c r="CZ28" i="14"/>
  <c r="DA28" i="14"/>
  <c r="DB28" i="14"/>
  <c r="DC28" i="14"/>
  <c r="DD28" i="14"/>
  <c r="DE28" i="14"/>
  <c r="DF28" i="14"/>
  <c r="DG28" i="14"/>
  <c r="DH28" i="14"/>
  <c r="DI28" i="14"/>
  <c r="DJ28" i="14"/>
  <c r="DK28" i="14"/>
  <c r="DL28" i="14"/>
  <c r="BI29" i="14"/>
  <c r="BJ29" i="14"/>
  <c r="BK29" i="14"/>
  <c r="BL29" i="14"/>
  <c r="BM29" i="14"/>
  <c r="BN29" i="14"/>
  <c r="BO29" i="14"/>
  <c r="BP29" i="14"/>
  <c r="BQ29" i="14"/>
  <c r="BR29" i="14"/>
  <c r="BS29" i="14"/>
  <c r="BT29" i="14"/>
  <c r="BU29" i="14"/>
  <c r="BV29" i="14"/>
  <c r="BW29" i="14"/>
  <c r="BX29" i="14"/>
  <c r="BY29" i="14"/>
  <c r="BZ29" i="14"/>
  <c r="CA29" i="14"/>
  <c r="CB29" i="14"/>
  <c r="CC29" i="14"/>
  <c r="CD29" i="14"/>
  <c r="CE29" i="14"/>
  <c r="CF29" i="14"/>
  <c r="CG29" i="14"/>
  <c r="CH29" i="14"/>
  <c r="CI29" i="14"/>
  <c r="CJ29" i="14"/>
  <c r="CK29" i="14"/>
  <c r="CL29" i="14"/>
  <c r="CM29" i="14"/>
  <c r="CN29" i="14"/>
  <c r="CO29" i="14"/>
  <c r="CP29" i="14"/>
  <c r="CQ29" i="14"/>
  <c r="CR29" i="14"/>
  <c r="CS29" i="14"/>
  <c r="CT29" i="14"/>
  <c r="CU29" i="14"/>
  <c r="CV29" i="14"/>
  <c r="CW29" i="14"/>
  <c r="CX29" i="14"/>
  <c r="CY29" i="14"/>
  <c r="CZ29" i="14"/>
  <c r="DA29" i="14"/>
  <c r="DB29" i="14"/>
  <c r="DC29" i="14"/>
  <c r="DD29" i="14"/>
  <c r="DE29" i="14"/>
  <c r="DF29" i="14"/>
  <c r="DG29" i="14"/>
  <c r="DH29" i="14"/>
  <c r="DI29" i="14"/>
  <c r="DJ29" i="14"/>
  <c r="DK29" i="14"/>
  <c r="DL29" i="14"/>
  <c r="BI30" i="14"/>
  <c r="BJ30" i="14"/>
  <c r="BK30" i="14"/>
  <c r="BL30" i="14"/>
  <c r="BM30" i="14"/>
  <c r="BN30" i="14"/>
  <c r="BO30" i="14"/>
  <c r="BP30" i="14"/>
  <c r="BQ30" i="14"/>
  <c r="BR30" i="14"/>
  <c r="BS30" i="14"/>
  <c r="BT30" i="14"/>
  <c r="BU30" i="14"/>
  <c r="BV30" i="14"/>
  <c r="BW30" i="14"/>
  <c r="BX30" i="14"/>
  <c r="BY30" i="14"/>
  <c r="BZ30" i="14"/>
  <c r="CA30" i="14"/>
  <c r="CB30" i="14"/>
  <c r="CC30" i="14"/>
  <c r="CD30" i="14"/>
  <c r="CE30" i="14"/>
  <c r="CF30" i="14"/>
  <c r="CG30" i="14"/>
  <c r="CH30" i="14"/>
  <c r="CI30" i="14"/>
  <c r="CJ30" i="14"/>
  <c r="CK30" i="14"/>
  <c r="CL30" i="14"/>
  <c r="CM30" i="14"/>
  <c r="CN30" i="14"/>
  <c r="CO30" i="14"/>
  <c r="CP30" i="14"/>
  <c r="CQ30" i="14"/>
  <c r="CR30" i="14"/>
  <c r="CS30" i="14"/>
  <c r="CT30" i="14"/>
  <c r="CU30" i="14"/>
  <c r="CV30" i="14"/>
  <c r="CW30" i="14"/>
  <c r="CX30" i="14"/>
  <c r="CY30" i="14"/>
  <c r="CZ30" i="14"/>
  <c r="DA30" i="14"/>
  <c r="DB30" i="14"/>
  <c r="DC30" i="14"/>
  <c r="DD30" i="14"/>
  <c r="DE30" i="14"/>
  <c r="DF30" i="14"/>
  <c r="DG30" i="14"/>
  <c r="DH30" i="14"/>
  <c r="DI30" i="14"/>
  <c r="DJ30" i="14"/>
  <c r="DK30" i="14"/>
  <c r="DL30" i="14"/>
  <c r="BI31" i="14"/>
  <c r="BJ31" i="14"/>
  <c r="BK31" i="14"/>
  <c r="BL31" i="14"/>
  <c r="BM31" i="14"/>
  <c r="BN31" i="14"/>
  <c r="BO31" i="14"/>
  <c r="BP31" i="14"/>
  <c r="BQ31" i="14"/>
  <c r="BR31" i="14"/>
  <c r="BS31" i="14"/>
  <c r="BT31" i="14"/>
  <c r="BU31" i="14"/>
  <c r="BV31" i="14"/>
  <c r="BW31" i="14"/>
  <c r="BX31" i="14"/>
  <c r="BY31" i="14"/>
  <c r="BZ31" i="14"/>
  <c r="CA31" i="14"/>
  <c r="CB31" i="14"/>
  <c r="CC31" i="14"/>
  <c r="CD31" i="14"/>
  <c r="CE31" i="14"/>
  <c r="CF31" i="14"/>
  <c r="CG31" i="14"/>
  <c r="CH31" i="14"/>
  <c r="CI31" i="14"/>
  <c r="CJ31" i="14"/>
  <c r="CK31" i="14"/>
  <c r="CL31" i="14"/>
  <c r="CM31" i="14"/>
  <c r="CN31" i="14"/>
  <c r="CO31" i="14"/>
  <c r="CP31" i="14"/>
  <c r="CQ31" i="14"/>
  <c r="CR31" i="14"/>
  <c r="CS31" i="14"/>
  <c r="CT31" i="14"/>
  <c r="CU31" i="14"/>
  <c r="CV31" i="14"/>
  <c r="CW31" i="14"/>
  <c r="CX31" i="14"/>
  <c r="CY31" i="14"/>
  <c r="CZ31" i="14"/>
  <c r="DA31" i="14"/>
  <c r="DB31" i="14"/>
  <c r="DC31" i="14"/>
  <c r="DD31" i="14"/>
  <c r="DE31" i="14"/>
  <c r="DF31" i="14"/>
  <c r="DG31" i="14"/>
  <c r="DH31" i="14"/>
  <c r="DI31" i="14"/>
  <c r="DJ31" i="14"/>
  <c r="DK31" i="14"/>
  <c r="DL31" i="14"/>
  <c r="BI32" i="14"/>
  <c r="BJ32" i="14"/>
  <c r="BK32" i="14"/>
  <c r="BL32" i="14"/>
  <c r="BM32" i="14"/>
  <c r="BN32" i="14"/>
  <c r="BO32" i="14"/>
  <c r="BP32" i="14"/>
  <c r="BQ32" i="14"/>
  <c r="BR32" i="14"/>
  <c r="BS32" i="14"/>
  <c r="BT32" i="14"/>
  <c r="BU32" i="14"/>
  <c r="BV32" i="14"/>
  <c r="BW32" i="14"/>
  <c r="BX32" i="14"/>
  <c r="BY32" i="14"/>
  <c r="BZ32" i="14"/>
  <c r="CA32" i="14"/>
  <c r="CB32" i="14"/>
  <c r="CC32" i="14"/>
  <c r="CD32" i="14"/>
  <c r="CE32" i="14"/>
  <c r="CF32" i="14"/>
  <c r="CG32" i="14"/>
  <c r="CH32" i="14"/>
  <c r="CI32" i="14"/>
  <c r="CJ32" i="14"/>
  <c r="CK32" i="14"/>
  <c r="CL32" i="14"/>
  <c r="CM32" i="14"/>
  <c r="CN32" i="14"/>
  <c r="CO32" i="14"/>
  <c r="CP32" i="14"/>
  <c r="CQ32" i="14"/>
  <c r="CR32" i="14"/>
  <c r="CS32" i="14"/>
  <c r="CT32" i="14"/>
  <c r="CU32" i="14"/>
  <c r="CV32" i="14"/>
  <c r="CW32" i="14"/>
  <c r="CX32" i="14"/>
  <c r="CY32" i="14"/>
  <c r="CZ32" i="14"/>
  <c r="DA32" i="14"/>
  <c r="DB32" i="14"/>
  <c r="DC32" i="14"/>
  <c r="DD32" i="14"/>
  <c r="DE32" i="14"/>
  <c r="DF32" i="14"/>
  <c r="DG32" i="14"/>
  <c r="DH32" i="14"/>
  <c r="DI32" i="14"/>
  <c r="DJ32" i="14"/>
  <c r="DK32" i="14"/>
  <c r="DL32" i="14"/>
  <c r="BJ33" i="14"/>
  <c r="BK33" i="14"/>
  <c r="BL33" i="14"/>
  <c r="BM33" i="14"/>
  <c r="BN33" i="14"/>
  <c r="BO33" i="14"/>
  <c r="BP33" i="14"/>
  <c r="BQ33" i="14"/>
  <c r="BR33" i="14"/>
  <c r="BS33" i="14"/>
  <c r="BT33" i="14"/>
  <c r="BU33" i="14"/>
  <c r="BV33" i="14"/>
  <c r="BW33" i="14"/>
  <c r="BX33" i="14"/>
  <c r="BY33" i="14"/>
  <c r="BZ33" i="14"/>
  <c r="CA33" i="14"/>
  <c r="CB33" i="14"/>
  <c r="CC33" i="14"/>
  <c r="CD33" i="14"/>
  <c r="CE33" i="14"/>
  <c r="CF33" i="14"/>
  <c r="CG33" i="14"/>
  <c r="CH33" i="14"/>
  <c r="CI33" i="14"/>
  <c r="CJ33" i="14"/>
  <c r="CK33" i="14"/>
  <c r="CL33" i="14"/>
  <c r="CM33" i="14"/>
  <c r="CN33" i="14"/>
  <c r="CO33" i="14"/>
  <c r="CP33" i="14"/>
  <c r="CQ33" i="14"/>
  <c r="CR33" i="14"/>
  <c r="CS33" i="14"/>
  <c r="CT33" i="14"/>
  <c r="CU33" i="14"/>
  <c r="CV33" i="14"/>
  <c r="CW33" i="14"/>
  <c r="CX33" i="14"/>
  <c r="CY33" i="14"/>
  <c r="CZ33" i="14"/>
  <c r="DA33" i="14"/>
  <c r="DB33" i="14"/>
  <c r="DC33" i="14"/>
  <c r="DD33" i="14"/>
  <c r="DE33" i="14"/>
  <c r="DF33" i="14"/>
  <c r="DG33" i="14"/>
  <c r="DH33" i="14"/>
  <c r="DI33" i="14"/>
  <c r="DJ33" i="14"/>
  <c r="DK33" i="14"/>
  <c r="DL33" i="14"/>
  <c r="BJ34" i="14"/>
  <c r="BK34" i="14"/>
  <c r="BL34" i="14"/>
  <c r="BM34" i="14"/>
  <c r="BN34" i="14"/>
  <c r="BO34" i="14"/>
  <c r="BP34" i="14"/>
  <c r="BQ34" i="14"/>
  <c r="BR34" i="14"/>
  <c r="BS34" i="14"/>
  <c r="BT34" i="14"/>
  <c r="BU34" i="14"/>
  <c r="BV34" i="14"/>
  <c r="BW34" i="14"/>
  <c r="BX34" i="14"/>
  <c r="BY34" i="14"/>
  <c r="BZ34" i="14"/>
  <c r="CA34" i="14"/>
  <c r="CB34" i="14"/>
  <c r="CC34" i="14"/>
  <c r="CD34" i="14"/>
  <c r="CE34" i="14"/>
  <c r="CF34" i="14"/>
  <c r="CG34" i="14"/>
  <c r="CH34" i="14"/>
  <c r="CI34" i="14"/>
  <c r="CJ34" i="14"/>
  <c r="CK34" i="14"/>
  <c r="CL34" i="14"/>
  <c r="CM34" i="14"/>
  <c r="CN34" i="14"/>
  <c r="CO34" i="14"/>
  <c r="CP34" i="14"/>
  <c r="CQ34" i="14"/>
  <c r="CR34" i="14"/>
  <c r="CS34" i="14"/>
  <c r="CT34" i="14"/>
  <c r="CU34" i="14"/>
  <c r="CV34" i="14"/>
  <c r="CW34" i="14"/>
  <c r="CX34" i="14"/>
  <c r="CY34" i="14"/>
  <c r="CZ34" i="14"/>
  <c r="DA34" i="14"/>
  <c r="DB34" i="14"/>
  <c r="DC34" i="14"/>
  <c r="DD34" i="14"/>
  <c r="DE34" i="14"/>
  <c r="DF34" i="14"/>
  <c r="DG34" i="14"/>
  <c r="DH34" i="14"/>
  <c r="DI34" i="14"/>
  <c r="DJ34" i="14"/>
  <c r="DK34" i="14"/>
  <c r="DL34" i="14"/>
  <c r="BI35" i="14"/>
  <c r="BJ35" i="14"/>
  <c r="BK35" i="14"/>
  <c r="BL35" i="14"/>
  <c r="BM35" i="14"/>
  <c r="BN35" i="14"/>
  <c r="BO35" i="14"/>
  <c r="BP35" i="14"/>
  <c r="BQ35" i="14"/>
  <c r="BR35" i="14"/>
  <c r="BS35" i="14"/>
  <c r="BT35" i="14"/>
  <c r="BU35" i="14"/>
  <c r="BV35" i="14"/>
  <c r="BW35" i="14"/>
  <c r="BX35" i="14"/>
  <c r="BY35" i="14"/>
  <c r="BZ35" i="14"/>
  <c r="CA35" i="14"/>
  <c r="CB35" i="14"/>
  <c r="CC35" i="14"/>
  <c r="CD35" i="14"/>
  <c r="CE35" i="14"/>
  <c r="CF35" i="14"/>
  <c r="CG35" i="14"/>
  <c r="CH35" i="14"/>
  <c r="CI35" i="14"/>
  <c r="CJ35" i="14"/>
  <c r="CK35" i="14"/>
  <c r="CL35" i="14"/>
  <c r="CM35" i="14"/>
  <c r="CN35" i="14"/>
  <c r="CO35" i="14"/>
  <c r="CP35" i="14"/>
  <c r="CQ35" i="14"/>
  <c r="CR35" i="14"/>
  <c r="CS35" i="14"/>
  <c r="CT35" i="14"/>
  <c r="CU35" i="14"/>
  <c r="CV35" i="14"/>
  <c r="CW35" i="14"/>
  <c r="CX35" i="14"/>
  <c r="CY35" i="14"/>
  <c r="CZ35" i="14"/>
  <c r="DA35" i="14"/>
  <c r="DB35" i="14"/>
  <c r="DC35" i="14"/>
  <c r="DD35" i="14"/>
  <c r="DE35" i="14"/>
  <c r="DF35" i="14"/>
  <c r="DG35" i="14"/>
  <c r="DH35" i="14"/>
  <c r="DI35" i="14"/>
  <c r="DJ35" i="14"/>
  <c r="DK35" i="14"/>
  <c r="DL35" i="14"/>
  <c r="BI36" i="14"/>
  <c r="BJ36" i="14"/>
  <c r="BK36" i="14"/>
  <c r="BL36" i="14"/>
  <c r="BM36" i="14"/>
  <c r="BN36" i="14"/>
  <c r="BO36" i="14"/>
  <c r="BP36" i="14"/>
  <c r="BQ36" i="14"/>
  <c r="BR36" i="14"/>
  <c r="BS36" i="14"/>
  <c r="BT36" i="14"/>
  <c r="BU36" i="14"/>
  <c r="BV36" i="14"/>
  <c r="BW36" i="14"/>
  <c r="BX36" i="14"/>
  <c r="BY36" i="14"/>
  <c r="BZ36" i="14"/>
  <c r="CA36" i="14"/>
  <c r="CB36" i="14"/>
  <c r="CC36" i="14"/>
  <c r="CD36" i="14"/>
  <c r="CE36" i="14"/>
  <c r="CF36" i="14"/>
  <c r="CG36" i="14"/>
  <c r="CH36" i="14"/>
  <c r="CI36" i="14"/>
  <c r="CJ36" i="14"/>
  <c r="CK36" i="14"/>
  <c r="CL36" i="14"/>
  <c r="CM36" i="14"/>
  <c r="CN36" i="14"/>
  <c r="CO36" i="14"/>
  <c r="CP36" i="14"/>
  <c r="CQ36" i="14"/>
  <c r="CR36" i="14"/>
  <c r="CS36" i="14"/>
  <c r="CT36" i="14"/>
  <c r="CU36" i="14"/>
  <c r="CV36" i="14"/>
  <c r="CW36" i="14"/>
  <c r="CX36" i="14"/>
  <c r="CY36" i="14"/>
  <c r="CZ36" i="14"/>
  <c r="DA36" i="14"/>
  <c r="DB36" i="14"/>
  <c r="DC36" i="14"/>
  <c r="DD36" i="14"/>
  <c r="DE36" i="14"/>
  <c r="DF36" i="14"/>
  <c r="DG36" i="14"/>
  <c r="DH36" i="14"/>
  <c r="DI36" i="14"/>
  <c r="DJ36" i="14"/>
  <c r="DK36" i="14"/>
  <c r="DL36" i="14"/>
  <c r="BI37" i="14"/>
  <c r="BJ37" i="14"/>
  <c r="BK37" i="14"/>
  <c r="BL37" i="14"/>
  <c r="BM37" i="14"/>
  <c r="BN37" i="14"/>
  <c r="BO37" i="14"/>
  <c r="BP37" i="14"/>
  <c r="BQ37" i="14"/>
  <c r="BR37" i="14"/>
  <c r="BS37" i="14"/>
  <c r="BT37" i="14"/>
  <c r="BU37" i="14"/>
  <c r="BV37" i="14"/>
  <c r="BW37" i="14"/>
  <c r="BX37" i="14"/>
  <c r="BY37" i="14"/>
  <c r="BZ37" i="14"/>
  <c r="CA37" i="14"/>
  <c r="CB37" i="14"/>
  <c r="CC37" i="14"/>
  <c r="CD37" i="14"/>
  <c r="CE37" i="14"/>
  <c r="CF37" i="14"/>
  <c r="CG37" i="14"/>
  <c r="CH37" i="14"/>
  <c r="CI37" i="14"/>
  <c r="CJ37" i="14"/>
  <c r="CK37" i="14"/>
  <c r="CL37" i="14"/>
  <c r="CM37" i="14"/>
  <c r="CN37" i="14"/>
  <c r="CO37" i="14"/>
  <c r="CP37" i="14"/>
  <c r="CQ37" i="14"/>
  <c r="CR37" i="14"/>
  <c r="CS37" i="14"/>
  <c r="CT37" i="14"/>
  <c r="CU37" i="14"/>
  <c r="CV37" i="14"/>
  <c r="CW37" i="14"/>
  <c r="CX37" i="14"/>
  <c r="CY37" i="14"/>
  <c r="CZ37" i="14"/>
  <c r="DA37" i="14"/>
  <c r="DB37" i="14"/>
  <c r="DC37" i="14"/>
  <c r="DD37" i="14"/>
  <c r="DE37" i="14"/>
  <c r="DF37" i="14"/>
  <c r="DG37" i="14"/>
  <c r="DH37" i="14"/>
  <c r="DI37" i="14"/>
  <c r="DJ37" i="14"/>
  <c r="DK37" i="14"/>
  <c r="DL37" i="14"/>
  <c r="BI38" i="14"/>
  <c r="BJ38" i="14"/>
  <c r="BK38" i="14"/>
  <c r="BL38" i="14"/>
  <c r="BM38" i="14"/>
  <c r="BN38" i="14"/>
  <c r="BO38" i="14"/>
  <c r="BP38" i="14"/>
  <c r="BQ38" i="14"/>
  <c r="BR38" i="14"/>
  <c r="BS38" i="14"/>
  <c r="BT38" i="14"/>
  <c r="BU38" i="14"/>
  <c r="BV38" i="14"/>
  <c r="BW38" i="14"/>
  <c r="BX38" i="14"/>
  <c r="BY38" i="14"/>
  <c r="BZ38" i="14"/>
  <c r="CA38" i="14"/>
  <c r="CB38" i="14"/>
  <c r="CC38" i="14"/>
  <c r="CD38" i="14"/>
  <c r="CE38" i="14"/>
  <c r="CF38" i="14"/>
  <c r="CG38" i="14"/>
  <c r="CH38" i="14"/>
  <c r="CI38" i="14"/>
  <c r="CJ38" i="14"/>
  <c r="CK38" i="14"/>
  <c r="CL38" i="14"/>
  <c r="CM38" i="14"/>
  <c r="CN38" i="14"/>
  <c r="CO38" i="14"/>
  <c r="CP38" i="14"/>
  <c r="CQ38" i="14"/>
  <c r="CR38" i="14"/>
  <c r="CS38" i="14"/>
  <c r="CT38" i="14"/>
  <c r="CU38" i="14"/>
  <c r="CV38" i="14"/>
  <c r="CW38" i="14"/>
  <c r="CX38" i="14"/>
  <c r="CY38" i="14"/>
  <c r="CZ38" i="14"/>
  <c r="DA38" i="14"/>
  <c r="DB38" i="14"/>
  <c r="DC38" i="14"/>
  <c r="DD38" i="14"/>
  <c r="DE38" i="14"/>
  <c r="DF38" i="14"/>
  <c r="DG38" i="14"/>
  <c r="DH38" i="14"/>
  <c r="DI38" i="14"/>
  <c r="DJ38" i="14"/>
  <c r="DK38" i="14"/>
  <c r="DL38" i="14"/>
  <c r="BI39" i="14"/>
  <c r="BJ39" i="14"/>
  <c r="BK39" i="14"/>
  <c r="BL39" i="14"/>
  <c r="BM39" i="14"/>
  <c r="BN39" i="14"/>
  <c r="BO39" i="14"/>
  <c r="BP39" i="14"/>
  <c r="BQ39" i="14"/>
  <c r="BR39" i="14"/>
  <c r="BS39" i="14"/>
  <c r="BT39" i="14"/>
  <c r="BU39" i="14"/>
  <c r="BV39" i="14"/>
  <c r="BW39" i="14"/>
  <c r="BX39" i="14"/>
  <c r="BY39" i="14"/>
  <c r="BZ39" i="14"/>
  <c r="CA39" i="14"/>
  <c r="CB39" i="14"/>
  <c r="CC39" i="14"/>
  <c r="CD39" i="14"/>
  <c r="CE39" i="14"/>
  <c r="CF39" i="14"/>
  <c r="CG39" i="14"/>
  <c r="CH39" i="14"/>
  <c r="CI39" i="14"/>
  <c r="CJ39" i="14"/>
  <c r="CK39" i="14"/>
  <c r="CL39" i="14"/>
  <c r="CM39" i="14"/>
  <c r="CN39" i="14"/>
  <c r="CO39" i="14"/>
  <c r="CP39" i="14"/>
  <c r="CQ39" i="14"/>
  <c r="CR39" i="14"/>
  <c r="CS39" i="14"/>
  <c r="CT39" i="14"/>
  <c r="CU39" i="14"/>
  <c r="CV39" i="14"/>
  <c r="CW39" i="14"/>
  <c r="CX39" i="14"/>
  <c r="CY39" i="14"/>
  <c r="CZ39" i="14"/>
  <c r="DA39" i="14"/>
  <c r="DB39" i="14"/>
  <c r="DC39" i="14"/>
  <c r="DD39" i="14"/>
  <c r="DE39" i="14"/>
  <c r="DF39" i="14"/>
  <c r="DG39" i="14"/>
  <c r="DH39" i="14"/>
  <c r="DI39" i="14"/>
  <c r="DJ39" i="14"/>
  <c r="DK39" i="14"/>
  <c r="DL39" i="14"/>
  <c r="BI40" i="14"/>
  <c r="BJ40" i="14"/>
  <c r="BK40" i="14"/>
  <c r="BL40" i="14"/>
  <c r="BM40" i="14"/>
  <c r="BN40" i="14"/>
  <c r="BO40" i="14"/>
  <c r="BP40" i="14"/>
  <c r="BQ40" i="14"/>
  <c r="BR40" i="14"/>
  <c r="BS40" i="14"/>
  <c r="BT40" i="14"/>
  <c r="BU40" i="14"/>
  <c r="BV40" i="14"/>
  <c r="BW40" i="14"/>
  <c r="BX40" i="14"/>
  <c r="BY40" i="14"/>
  <c r="BZ40" i="14"/>
  <c r="CA40" i="14"/>
  <c r="CB40" i="14"/>
  <c r="CC40" i="14"/>
  <c r="CD40" i="14"/>
  <c r="CE40" i="14"/>
  <c r="CF40" i="14"/>
  <c r="CG40" i="14"/>
  <c r="CH40" i="14"/>
  <c r="CI40" i="14"/>
  <c r="CJ40" i="14"/>
  <c r="CK40" i="14"/>
  <c r="CL40" i="14"/>
  <c r="CM40" i="14"/>
  <c r="CN40" i="14"/>
  <c r="CO40" i="14"/>
  <c r="CP40" i="14"/>
  <c r="CQ40" i="14"/>
  <c r="CR40" i="14"/>
  <c r="CS40" i="14"/>
  <c r="CT40" i="14"/>
  <c r="CU40" i="14"/>
  <c r="CV40" i="14"/>
  <c r="CW40" i="14"/>
  <c r="CX40" i="14"/>
  <c r="CY40" i="14"/>
  <c r="CZ40" i="14"/>
  <c r="DA40" i="14"/>
  <c r="DB40" i="14"/>
  <c r="DC40" i="14"/>
  <c r="DD40" i="14"/>
  <c r="DE40" i="14"/>
  <c r="DF40" i="14"/>
  <c r="DG40" i="14"/>
  <c r="DH40" i="14"/>
  <c r="DI40" i="14"/>
  <c r="DJ40" i="14"/>
  <c r="DK40" i="14"/>
  <c r="DL40" i="14"/>
  <c r="BI41" i="14"/>
  <c r="BJ41" i="14"/>
  <c r="BK41" i="14"/>
  <c r="BL41" i="14"/>
  <c r="BM41" i="14"/>
  <c r="BN41" i="14"/>
  <c r="BO41" i="14"/>
  <c r="BP41" i="14"/>
  <c r="BQ41" i="14"/>
  <c r="BR41" i="14"/>
  <c r="BS41" i="14"/>
  <c r="BT41" i="14"/>
  <c r="BU41" i="14"/>
  <c r="BV41" i="14"/>
  <c r="BW41" i="14"/>
  <c r="BX41" i="14"/>
  <c r="BY41" i="14"/>
  <c r="BZ41" i="14"/>
  <c r="CA41" i="14"/>
  <c r="CB41" i="14"/>
  <c r="CC41" i="14"/>
  <c r="CD41" i="14"/>
  <c r="CE41" i="14"/>
  <c r="CF41" i="14"/>
  <c r="CG41" i="14"/>
  <c r="CH41" i="14"/>
  <c r="CI41" i="14"/>
  <c r="CJ41" i="14"/>
  <c r="CK41" i="14"/>
  <c r="CL41" i="14"/>
  <c r="CM41" i="14"/>
  <c r="CN41" i="14"/>
  <c r="CO41" i="14"/>
  <c r="CP41" i="14"/>
  <c r="CQ41" i="14"/>
  <c r="CR41" i="14"/>
  <c r="CS41" i="14"/>
  <c r="CT41" i="14"/>
  <c r="CU41" i="14"/>
  <c r="CV41" i="14"/>
  <c r="CW41" i="14"/>
  <c r="CX41" i="14"/>
  <c r="CY41" i="14"/>
  <c r="CZ41" i="14"/>
  <c r="DA41" i="14"/>
  <c r="DB41" i="14"/>
  <c r="DC41" i="14"/>
  <c r="DD41" i="14"/>
  <c r="DE41" i="14"/>
  <c r="DF41" i="14"/>
  <c r="DG41" i="14"/>
  <c r="DH41" i="14"/>
  <c r="DI41" i="14"/>
  <c r="DJ41" i="14"/>
  <c r="DK41" i="14"/>
  <c r="DL41" i="14"/>
  <c r="BI42" i="14"/>
  <c r="BJ42" i="14"/>
  <c r="BK42" i="14"/>
  <c r="BL42" i="14"/>
  <c r="BM42" i="14"/>
  <c r="BN42" i="14"/>
  <c r="BO42" i="14"/>
  <c r="BP42" i="14"/>
  <c r="BQ42" i="14"/>
  <c r="BR42" i="14"/>
  <c r="BS42" i="14"/>
  <c r="BT42" i="14"/>
  <c r="BU42" i="14"/>
  <c r="BV42" i="14"/>
  <c r="BW42" i="14"/>
  <c r="BX42" i="14"/>
  <c r="BY42" i="14"/>
  <c r="BZ42" i="14"/>
  <c r="CA42" i="14"/>
  <c r="CB42" i="14"/>
  <c r="CC42" i="14"/>
  <c r="CD42" i="14"/>
  <c r="CE42" i="14"/>
  <c r="CF42" i="14"/>
  <c r="CG42" i="14"/>
  <c r="CH42" i="14"/>
  <c r="CI42" i="14"/>
  <c r="CJ42" i="14"/>
  <c r="CK42" i="14"/>
  <c r="CL42" i="14"/>
  <c r="CM42" i="14"/>
  <c r="CN42" i="14"/>
  <c r="CO42" i="14"/>
  <c r="CP42" i="14"/>
  <c r="CQ42" i="14"/>
  <c r="CR42" i="14"/>
  <c r="CS42" i="14"/>
  <c r="CT42" i="14"/>
  <c r="CU42" i="14"/>
  <c r="CV42" i="14"/>
  <c r="CW42" i="14"/>
  <c r="CX42" i="14"/>
  <c r="CY42" i="14"/>
  <c r="CZ42" i="14"/>
  <c r="DA42" i="14"/>
  <c r="DB42" i="14"/>
  <c r="DC42" i="14"/>
  <c r="DD42" i="14"/>
  <c r="DE42" i="14"/>
  <c r="DF42" i="14"/>
  <c r="DG42" i="14"/>
  <c r="DH42" i="14"/>
  <c r="DI42" i="14"/>
  <c r="DJ42" i="14"/>
  <c r="DK42" i="14"/>
  <c r="DL42" i="14"/>
  <c r="BI43" i="14"/>
  <c r="BJ43" i="14"/>
  <c r="BK43" i="14"/>
  <c r="BL43" i="14"/>
  <c r="BM43" i="14"/>
  <c r="BN43" i="14"/>
  <c r="BO43" i="14"/>
  <c r="BP43" i="14"/>
  <c r="BQ43" i="14"/>
  <c r="BR43" i="14"/>
  <c r="BS43" i="14"/>
  <c r="BT43" i="14"/>
  <c r="BU43" i="14"/>
  <c r="BV43" i="14"/>
  <c r="BW43" i="14"/>
  <c r="BX43" i="14"/>
  <c r="BY43" i="14"/>
  <c r="BZ43" i="14"/>
  <c r="CA43" i="14"/>
  <c r="CB43" i="14"/>
  <c r="CC43" i="14"/>
  <c r="CD43" i="14"/>
  <c r="CE43" i="14"/>
  <c r="CF43" i="14"/>
  <c r="CG43" i="14"/>
  <c r="CH43" i="14"/>
  <c r="CI43" i="14"/>
  <c r="CJ43" i="14"/>
  <c r="CK43" i="14"/>
  <c r="CL43" i="14"/>
  <c r="CM43" i="14"/>
  <c r="CN43" i="14"/>
  <c r="CO43" i="14"/>
  <c r="CP43" i="14"/>
  <c r="CQ43" i="14"/>
  <c r="CR43" i="14"/>
  <c r="CS43" i="14"/>
  <c r="CT43" i="14"/>
  <c r="CU43" i="14"/>
  <c r="CV43" i="14"/>
  <c r="CW43" i="14"/>
  <c r="CX43" i="14"/>
  <c r="CY43" i="14"/>
  <c r="CZ43" i="14"/>
  <c r="DA43" i="14"/>
  <c r="DB43" i="14"/>
  <c r="DC43" i="14"/>
  <c r="DD43" i="14"/>
  <c r="DE43" i="14"/>
  <c r="DF43" i="14"/>
  <c r="DG43" i="14"/>
  <c r="DH43" i="14"/>
  <c r="DI43" i="14"/>
  <c r="DJ43" i="14"/>
  <c r="DK43" i="14"/>
  <c r="DL43" i="14"/>
  <c r="BI44" i="14"/>
  <c r="BJ44" i="14"/>
  <c r="BK44" i="14"/>
  <c r="BL44" i="14"/>
  <c r="BM44" i="14"/>
  <c r="BN44" i="14"/>
  <c r="BO44" i="14"/>
  <c r="BP44" i="14"/>
  <c r="BQ44" i="14"/>
  <c r="BR44" i="14"/>
  <c r="BS44" i="14"/>
  <c r="BT44" i="14"/>
  <c r="BU44" i="14"/>
  <c r="BV44" i="14"/>
  <c r="BW44" i="14"/>
  <c r="BX44" i="14"/>
  <c r="BY44" i="14"/>
  <c r="BZ44" i="14"/>
  <c r="CA44" i="14"/>
  <c r="CB44" i="14"/>
  <c r="CC44" i="14"/>
  <c r="CD44" i="14"/>
  <c r="CE44" i="14"/>
  <c r="CF44" i="14"/>
  <c r="CG44" i="14"/>
  <c r="CH44" i="14"/>
  <c r="CI44" i="14"/>
  <c r="CJ44" i="14"/>
  <c r="CK44" i="14"/>
  <c r="CL44" i="14"/>
  <c r="CM44" i="14"/>
  <c r="CN44" i="14"/>
  <c r="CO44" i="14"/>
  <c r="CP44" i="14"/>
  <c r="CQ44" i="14"/>
  <c r="CR44" i="14"/>
  <c r="CS44" i="14"/>
  <c r="CT44" i="14"/>
  <c r="CU44" i="14"/>
  <c r="CV44" i="14"/>
  <c r="CW44" i="14"/>
  <c r="CX44" i="14"/>
  <c r="CY44" i="14"/>
  <c r="CZ44" i="14"/>
  <c r="DA44" i="14"/>
  <c r="DB44" i="14"/>
  <c r="DC44" i="14"/>
  <c r="DD44" i="14"/>
  <c r="DE44" i="14"/>
  <c r="DF44" i="14"/>
  <c r="DG44" i="14"/>
  <c r="DH44" i="14"/>
  <c r="DI44" i="14"/>
  <c r="DJ44" i="14"/>
  <c r="DK44" i="14"/>
  <c r="DL44" i="14"/>
  <c r="BI45" i="14"/>
  <c r="BJ45" i="14"/>
  <c r="BK45" i="14"/>
  <c r="BL45" i="14"/>
  <c r="BM45" i="14"/>
  <c r="BN45" i="14"/>
  <c r="BO45" i="14"/>
  <c r="BP45" i="14"/>
  <c r="BQ45" i="14"/>
  <c r="BR45" i="14"/>
  <c r="BS45" i="14"/>
  <c r="BT45" i="14"/>
  <c r="BU45" i="14"/>
  <c r="BV45" i="14"/>
  <c r="BW45" i="14"/>
  <c r="BX45" i="14"/>
  <c r="BY45" i="14"/>
  <c r="BZ45" i="14"/>
  <c r="CA45" i="14"/>
  <c r="CB45" i="14"/>
  <c r="CC45" i="14"/>
  <c r="CD45" i="14"/>
  <c r="CE45" i="14"/>
  <c r="CF45" i="14"/>
  <c r="CG45" i="14"/>
  <c r="CH45" i="14"/>
  <c r="CI45" i="14"/>
  <c r="CJ45" i="14"/>
  <c r="CK45" i="14"/>
  <c r="CL45" i="14"/>
  <c r="CM45" i="14"/>
  <c r="CN45" i="14"/>
  <c r="CO45" i="14"/>
  <c r="CP45" i="14"/>
  <c r="CQ45" i="14"/>
  <c r="CR45" i="14"/>
  <c r="CS45" i="14"/>
  <c r="CT45" i="14"/>
  <c r="CU45" i="14"/>
  <c r="CV45" i="14"/>
  <c r="CW45" i="14"/>
  <c r="CX45" i="14"/>
  <c r="CY45" i="14"/>
  <c r="CZ45" i="14"/>
  <c r="DA45" i="14"/>
  <c r="DB45" i="14"/>
  <c r="DC45" i="14"/>
  <c r="DD45" i="14"/>
  <c r="DE45" i="14"/>
  <c r="DF45" i="14"/>
  <c r="DG45" i="14"/>
  <c r="DH45" i="14"/>
  <c r="DI45" i="14"/>
  <c r="DJ45" i="14"/>
  <c r="DK45" i="14"/>
  <c r="DL45" i="14"/>
  <c r="BI46" i="14"/>
  <c r="BJ46" i="14"/>
  <c r="BK46" i="14"/>
  <c r="BL46" i="14"/>
  <c r="BM46" i="14"/>
  <c r="BN46" i="14"/>
  <c r="BO46" i="14"/>
  <c r="BP46" i="14"/>
  <c r="BQ46" i="14"/>
  <c r="BR46" i="14"/>
  <c r="BS46" i="14"/>
  <c r="BT46" i="14"/>
  <c r="BU46" i="14"/>
  <c r="BV46" i="14"/>
  <c r="BW46" i="14"/>
  <c r="BX46" i="14"/>
  <c r="BY46" i="14"/>
  <c r="BZ46" i="14"/>
  <c r="CA46" i="14"/>
  <c r="CB46" i="14"/>
  <c r="CC46" i="14"/>
  <c r="CD46" i="14"/>
  <c r="CE46" i="14"/>
  <c r="CF46" i="14"/>
  <c r="CG46" i="14"/>
  <c r="CH46" i="14"/>
  <c r="CI46" i="14"/>
  <c r="CJ46" i="14"/>
  <c r="CK46" i="14"/>
  <c r="CL46" i="14"/>
  <c r="CM46" i="14"/>
  <c r="CN46" i="14"/>
  <c r="CO46" i="14"/>
  <c r="CP46" i="14"/>
  <c r="CQ46" i="14"/>
  <c r="CR46" i="14"/>
  <c r="CS46" i="14"/>
  <c r="CT46" i="14"/>
  <c r="CU46" i="14"/>
  <c r="CV46" i="14"/>
  <c r="CW46" i="14"/>
  <c r="CX46" i="14"/>
  <c r="CY46" i="14"/>
  <c r="CZ46" i="14"/>
  <c r="DA46" i="14"/>
  <c r="DB46" i="14"/>
  <c r="DC46" i="14"/>
  <c r="DD46" i="14"/>
  <c r="DE46" i="14"/>
  <c r="DF46" i="14"/>
  <c r="DG46" i="14"/>
  <c r="DH46" i="14"/>
  <c r="DI46" i="14"/>
  <c r="DJ46" i="14"/>
  <c r="DK46" i="14"/>
  <c r="DL46" i="14"/>
  <c r="BI47" i="14"/>
  <c r="BJ47" i="14"/>
  <c r="BK47" i="14"/>
  <c r="BL47" i="14"/>
  <c r="BM47" i="14"/>
  <c r="BN47" i="14"/>
  <c r="BO47" i="14"/>
  <c r="BP47" i="14"/>
  <c r="BQ47" i="14"/>
  <c r="BR47" i="14"/>
  <c r="BS47" i="14"/>
  <c r="BT47" i="14"/>
  <c r="BU47" i="14"/>
  <c r="BV47" i="14"/>
  <c r="BW47" i="14"/>
  <c r="BX47" i="14"/>
  <c r="BY47" i="14"/>
  <c r="BZ47" i="14"/>
  <c r="CA47" i="14"/>
  <c r="CB47" i="14"/>
  <c r="CC47" i="14"/>
  <c r="CD47" i="14"/>
  <c r="CE47" i="14"/>
  <c r="CF47" i="14"/>
  <c r="CG47" i="14"/>
  <c r="CH47" i="14"/>
  <c r="CI47" i="14"/>
  <c r="CJ47" i="14"/>
  <c r="CK47" i="14"/>
  <c r="CL47" i="14"/>
  <c r="CM47" i="14"/>
  <c r="CN47" i="14"/>
  <c r="CO47" i="14"/>
  <c r="CP47" i="14"/>
  <c r="CQ47" i="14"/>
  <c r="CR47" i="14"/>
  <c r="CS47" i="14"/>
  <c r="CT47" i="14"/>
  <c r="CU47" i="14"/>
  <c r="CV47" i="14"/>
  <c r="CW47" i="14"/>
  <c r="CX47" i="14"/>
  <c r="CY47" i="14"/>
  <c r="CZ47" i="14"/>
  <c r="DA47" i="14"/>
  <c r="DB47" i="14"/>
  <c r="DC47" i="14"/>
  <c r="DD47" i="14"/>
  <c r="DE47" i="14"/>
  <c r="DF47" i="14"/>
  <c r="DG47" i="14"/>
  <c r="DH47" i="14"/>
  <c r="DI47" i="14"/>
  <c r="DJ47" i="14"/>
  <c r="DK47" i="14"/>
  <c r="DL47" i="14"/>
  <c r="BI48" i="14"/>
  <c r="BJ48" i="14"/>
  <c r="BK48" i="14"/>
  <c r="BL48" i="14"/>
  <c r="BM48" i="14"/>
  <c r="BN48" i="14"/>
  <c r="BO48" i="14"/>
  <c r="BP48" i="14"/>
  <c r="BQ48" i="14"/>
  <c r="BR48" i="14"/>
  <c r="BS48" i="14"/>
  <c r="BT48" i="14"/>
  <c r="BU48" i="14"/>
  <c r="BV48" i="14"/>
  <c r="BW48" i="14"/>
  <c r="BX48" i="14"/>
  <c r="BY48" i="14"/>
  <c r="BZ48" i="14"/>
  <c r="CA48" i="14"/>
  <c r="CB48" i="14"/>
  <c r="CC48" i="14"/>
  <c r="CD48" i="14"/>
  <c r="CE48" i="14"/>
  <c r="CF48" i="14"/>
  <c r="CG48" i="14"/>
  <c r="CH48" i="14"/>
  <c r="CI48" i="14"/>
  <c r="CJ48" i="14"/>
  <c r="CK48" i="14"/>
  <c r="CL48" i="14"/>
  <c r="CM48" i="14"/>
  <c r="CN48" i="14"/>
  <c r="CO48" i="14"/>
  <c r="CP48" i="14"/>
  <c r="CQ48" i="14"/>
  <c r="CR48" i="14"/>
  <c r="CS48" i="14"/>
  <c r="CT48" i="14"/>
  <c r="CU48" i="14"/>
  <c r="CV48" i="14"/>
  <c r="CW48" i="14"/>
  <c r="CX48" i="14"/>
  <c r="CY48" i="14"/>
  <c r="CZ48" i="14"/>
  <c r="DA48" i="14"/>
  <c r="DB48" i="14"/>
  <c r="DC48" i="14"/>
  <c r="DD48" i="14"/>
  <c r="DE48" i="14"/>
  <c r="DF48" i="14"/>
  <c r="DG48" i="14"/>
  <c r="DH48" i="14"/>
  <c r="DI48" i="14"/>
  <c r="DJ48" i="14"/>
  <c r="DK48" i="14"/>
  <c r="DL48" i="14"/>
  <c r="BI49" i="14"/>
  <c r="BJ49" i="14"/>
  <c r="BK49" i="14"/>
  <c r="BL49" i="14"/>
  <c r="BM49" i="14"/>
  <c r="BN49" i="14"/>
  <c r="BO49" i="14"/>
  <c r="BP49" i="14"/>
  <c r="BQ49" i="14"/>
  <c r="BR49" i="14"/>
  <c r="BS49" i="14"/>
  <c r="BT49" i="14"/>
  <c r="BU49" i="14"/>
  <c r="BV49" i="14"/>
  <c r="BW49" i="14"/>
  <c r="BX49" i="14"/>
  <c r="BY49" i="14"/>
  <c r="BZ49" i="14"/>
  <c r="CA49" i="14"/>
  <c r="CB49" i="14"/>
  <c r="CC49" i="14"/>
  <c r="CD49" i="14"/>
  <c r="CE49" i="14"/>
  <c r="CF49" i="14"/>
  <c r="CG49" i="14"/>
  <c r="CH49" i="14"/>
  <c r="CI49" i="14"/>
  <c r="CJ49" i="14"/>
  <c r="CK49" i="14"/>
  <c r="CL49" i="14"/>
  <c r="CM49" i="14"/>
  <c r="CN49" i="14"/>
  <c r="CO49" i="14"/>
  <c r="CP49" i="14"/>
  <c r="CQ49" i="14"/>
  <c r="CR49" i="14"/>
  <c r="CS49" i="14"/>
  <c r="CT49" i="14"/>
  <c r="CU49" i="14"/>
  <c r="CV49" i="14"/>
  <c r="CW49" i="14"/>
  <c r="CX49" i="14"/>
  <c r="CY49" i="14"/>
  <c r="CZ49" i="14"/>
  <c r="DA49" i="14"/>
  <c r="DB49" i="14"/>
  <c r="DC49" i="14"/>
  <c r="DD49" i="14"/>
  <c r="DE49" i="14"/>
  <c r="DF49" i="14"/>
  <c r="DG49" i="14"/>
  <c r="DH49" i="14"/>
  <c r="DI49" i="14"/>
  <c r="DJ49" i="14"/>
  <c r="DK49" i="14"/>
  <c r="DL49" i="14"/>
  <c r="BI50" i="14"/>
  <c r="BJ50" i="14"/>
  <c r="BK50" i="14"/>
  <c r="BL50" i="14"/>
  <c r="BM50" i="14"/>
  <c r="BN50" i="14"/>
  <c r="BO50" i="14"/>
  <c r="BP50" i="14"/>
  <c r="BQ50" i="14"/>
  <c r="BR50" i="14"/>
  <c r="BS50" i="14"/>
  <c r="BT50" i="14"/>
  <c r="BU50" i="14"/>
  <c r="BV50" i="14"/>
  <c r="BW50" i="14"/>
  <c r="BX50" i="14"/>
  <c r="BY50" i="14"/>
  <c r="BZ50" i="14"/>
  <c r="CA50" i="14"/>
  <c r="CB50" i="14"/>
  <c r="CC50" i="14"/>
  <c r="CD50" i="14"/>
  <c r="CE50" i="14"/>
  <c r="CF50" i="14"/>
  <c r="CG50" i="14"/>
  <c r="CH50" i="14"/>
  <c r="CI50" i="14"/>
  <c r="CJ50" i="14"/>
  <c r="CK50" i="14"/>
  <c r="CL50" i="14"/>
  <c r="CM50" i="14"/>
  <c r="CN50" i="14"/>
  <c r="CO50" i="14"/>
  <c r="CP50" i="14"/>
  <c r="CQ50" i="14"/>
  <c r="CR50" i="14"/>
  <c r="CS50" i="14"/>
  <c r="CT50" i="14"/>
  <c r="CU50" i="14"/>
  <c r="CV50" i="14"/>
  <c r="CW50" i="14"/>
  <c r="CX50" i="14"/>
  <c r="CY50" i="14"/>
  <c r="CZ50" i="14"/>
  <c r="DA50" i="14"/>
  <c r="DB50" i="14"/>
  <c r="DC50" i="14"/>
  <c r="DD50" i="14"/>
  <c r="DE50" i="14"/>
  <c r="DF50" i="14"/>
  <c r="DG50" i="14"/>
  <c r="DH50" i="14"/>
  <c r="DI50" i="14"/>
  <c r="DJ50" i="14"/>
  <c r="DK50" i="14"/>
  <c r="DL50" i="14"/>
  <c r="BI51" i="14"/>
  <c r="BJ51" i="14"/>
  <c r="BK51" i="14"/>
  <c r="BL51" i="14"/>
  <c r="BM51" i="14"/>
  <c r="BN51" i="14"/>
  <c r="BO51" i="14"/>
  <c r="BP51" i="14"/>
  <c r="BQ51" i="14"/>
  <c r="BR51" i="14"/>
  <c r="BS51" i="14"/>
  <c r="BT51" i="14"/>
  <c r="BU51" i="14"/>
  <c r="BV51" i="14"/>
  <c r="BW51" i="14"/>
  <c r="BX51" i="14"/>
  <c r="BY51" i="14"/>
  <c r="BZ51" i="14"/>
  <c r="CA51" i="14"/>
  <c r="CB51" i="14"/>
  <c r="CC51" i="14"/>
  <c r="CD51" i="14"/>
  <c r="CE51" i="14"/>
  <c r="CF51" i="14"/>
  <c r="CG51" i="14"/>
  <c r="CH51" i="14"/>
  <c r="CI51" i="14"/>
  <c r="CJ51" i="14"/>
  <c r="CK51" i="14"/>
  <c r="CL51" i="14"/>
  <c r="CM51" i="14"/>
  <c r="CN51" i="14"/>
  <c r="CO51" i="14"/>
  <c r="CP51" i="14"/>
  <c r="CQ51" i="14"/>
  <c r="CR51" i="14"/>
  <c r="CS51" i="14"/>
  <c r="CT51" i="14"/>
  <c r="CU51" i="14"/>
  <c r="CV51" i="14"/>
  <c r="CW51" i="14"/>
  <c r="CX51" i="14"/>
  <c r="CY51" i="14"/>
  <c r="CZ51" i="14"/>
  <c r="DA51" i="14"/>
  <c r="DB51" i="14"/>
  <c r="DC51" i="14"/>
  <c r="DD51" i="14"/>
  <c r="DE51" i="14"/>
  <c r="DF51" i="14"/>
  <c r="DG51" i="14"/>
  <c r="DH51" i="14"/>
  <c r="DI51" i="14"/>
  <c r="DJ51" i="14"/>
  <c r="DK51" i="14"/>
  <c r="DL51" i="14"/>
  <c r="BI52" i="14"/>
  <c r="BJ52" i="14"/>
  <c r="BK52" i="14"/>
  <c r="BL52" i="14"/>
  <c r="BM52" i="14"/>
  <c r="BN52" i="14"/>
  <c r="BO52" i="14"/>
  <c r="BP52" i="14"/>
  <c r="BQ52" i="14"/>
  <c r="BR52" i="14"/>
  <c r="BS52" i="14"/>
  <c r="BT52" i="14"/>
  <c r="BU52" i="14"/>
  <c r="BV52" i="14"/>
  <c r="BW52" i="14"/>
  <c r="BX52" i="14"/>
  <c r="BY52" i="14"/>
  <c r="BZ52" i="14"/>
  <c r="CA52" i="14"/>
  <c r="CB52" i="14"/>
  <c r="CC52" i="14"/>
  <c r="CD52" i="14"/>
  <c r="CE52" i="14"/>
  <c r="CF52" i="14"/>
  <c r="CG52" i="14"/>
  <c r="CH52" i="14"/>
  <c r="CI52" i="14"/>
  <c r="CJ52" i="14"/>
  <c r="CK52" i="14"/>
  <c r="CL52" i="14"/>
  <c r="CM52" i="14"/>
  <c r="CN52" i="14"/>
  <c r="CO52" i="14"/>
  <c r="CP52" i="14"/>
  <c r="CQ52" i="14"/>
  <c r="CR52" i="14"/>
  <c r="CS52" i="14"/>
  <c r="CT52" i="14"/>
  <c r="CU52" i="14"/>
  <c r="CV52" i="14"/>
  <c r="CW52" i="14"/>
  <c r="CX52" i="14"/>
  <c r="CY52" i="14"/>
  <c r="CZ52" i="14"/>
  <c r="DA52" i="14"/>
  <c r="DB52" i="14"/>
  <c r="DC52" i="14"/>
  <c r="DD52" i="14"/>
  <c r="DE52" i="14"/>
  <c r="DF52" i="14"/>
  <c r="DG52" i="14"/>
  <c r="DH52" i="14"/>
  <c r="DI52" i="14"/>
  <c r="DJ52" i="14"/>
  <c r="DK52" i="14"/>
  <c r="DL52" i="14"/>
  <c r="BI53" i="14"/>
  <c r="BJ53" i="14"/>
  <c r="BK53" i="14"/>
  <c r="BL53" i="14"/>
  <c r="BM53" i="14"/>
  <c r="BN53" i="14"/>
  <c r="BO53" i="14"/>
  <c r="BP53" i="14"/>
  <c r="BQ53" i="14"/>
  <c r="BR53" i="14"/>
  <c r="BS53" i="14"/>
  <c r="BT53" i="14"/>
  <c r="BU53" i="14"/>
  <c r="BV53" i="14"/>
  <c r="BW53" i="14"/>
  <c r="BX53" i="14"/>
  <c r="BY53" i="14"/>
  <c r="BZ53" i="14"/>
  <c r="CA53" i="14"/>
  <c r="CB53" i="14"/>
  <c r="CC53" i="14"/>
  <c r="CD53" i="14"/>
  <c r="CE53" i="14"/>
  <c r="CF53" i="14"/>
  <c r="CG53" i="14"/>
  <c r="CH53" i="14"/>
  <c r="CI53" i="14"/>
  <c r="CJ53" i="14"/>
  <c r="CK53" i="14"/>
  <c r="CL53" i="14"/>
  <c r="CM53" i="14"/>
  <c r="CN53" i="14"/>
  <c r="CO53" i="14"/>
  <c r="CP53" i="14"/>
  <c r="CQ53" i="14"/>
  <c r="CR53" i="14"/>
  <c r="CS53" i="14"/>
  <c r="CT53" i="14"/>
  <c r="CU53" i="14"/>
  <c r="CV53" i="14"/>
  <c r="CW53" i="14"/>
  <c r="CX53" i="14"/>
  <c r="CY53" i="14"/>
  <c r="CZ53" i="14"/>
  <c r="DA53" i="14"/>
  <c r="DB53" i="14"/>
  <c r="DC53" i="14"/>
  <c r="DD53" i="14"/>
  <c r="DE53" i="14"/>
  <c r="DF53" i="14"/>
  <c r="DG53" i="14"/>
  <c r="DH53" i="14"/>
  <c r="DI53" i="14"/>
  <c r="DJ53" i="14"/>
  <c r="DK53" i="14"/>
  <c r="DL53" i="14"/>
  <c r="BI54" i="14"/>
  <c r="BJ54" i="14"/>
  <c r="BK54" i="14"/>
  <c r="BL54" i="14"/>
  <c r="BM54" i="14"/>
  <c r="BN54" i="14"/>
  <c r="BO54" i="14"/>
  <c r="BP54" i="14"/>
  <c r="BQ54" i="14"/>
  <c r="BR54" i="14"/>
  <c r="BS54" i="14"/>
  <c r="BT54" i="14"/>
  <c r="BU54" i="14"/>
  <c r="BV54" i="14"/>
  <c r="BW54" i="14"/>
  <c r="BX54" i="14"/>
  <c r="BY54" i="14"/>
  <c r="BZ54" i="14"/>
  <c r="CA54" i="14"/>
  <c r="CB54" i="14"/>
  <c r="CC54" i="14"/>
  <c r="CD54" i="14"/>
  <c r="CE54" i="14"/>
  <c r="CF54" i="14"/>
  <c r="CG54" i="14"/>
  <c r="CH54" i="14"/>
  <c r="CI54" i="14"/>
  <c r="CJ54" i="14"/>
  <c r="CK54" i="14"/>
  <c r="CL54" i="14"/>
  <c r="CM54" i="14"/>
  <c r="CN54" i="14"/>
  <c r="CO54" i="14"/>
  <c r="CP54" i="14"/>
  <c r="CQ54" i="14"/>
  <c r="CR54" i="14"/>
  <c r="CS54" i="14"/>
  <c r="CT54" i="14"/>
  <c r="CU54" i="14"/>
  <c r="CV54" i="14"/>
  <c r="CW54" i="14"/>
  <c r="CX54" i="14"/>
  <c r="CY54" i="14"/>
  <c r="CZ54" i="14"/>
  <c r="DA54" i="14"/>
  <c r="DB54" i="14"/>
  <c r="DC54" i="14"/>
  <c r="DD54" i="14"/>
  <c r="DE54" i="14"/>
  <c r="DF54" i="14"/>
  <c r="DG54" i="14"/>
  <c r="DH54" i="14"/>
  <c r="DI54" i="14"/>
  <c r="DJ54" i="14"/>
  <c r="DK54" i="14"/>
  <c r="DL54" i="14"/>
  <c r="BI55" i="14"/>
  <c r="BJ55" i="14"/>
  <c r="BK55" i="14"/>
  <c r="BL55" i="14"/>
  <c r="BM55" i="14"/>
  <c r="BN55" i="14"/>
  <c r="BO55" i="14"/>
  <c r="BP55" i="14"/>
  <c r="BQ55" i="14"/>
  <c r="BR55" i="14"/>
  <c r="BS55" i="14"/>
  <c r="BT55" i="14"/>
  <c r="BU55" i="14"/>
  <c r="BV55" i="14"/>
  <c r="BW55" i="14"/>
  <c r="BX55" i="14"/>
  <c r="BY55" i="14"/>
  <c r="BZ55" i="14"/>
  <c r="CA55" i="14"/>
  <c r="CB55" i="14"/>
  <c r="CC55" i="14"/>
  <c r="CD55" i="14"/>
  <c r="CE55" i="14"/>
  <c r="CF55" i="14"/>
  <c r="CG55" i="14"/>
  <c r="CH55" i="14"/>
  <c r="CI55" i="14"/>
  <c r="CJ55" i="14"/>
  <c r="CK55" i="14"/>
  <c r="CL55" i="14"/>
  <c r="CM55" i="14"/>
  <c r="CN55" i="14"/>
  <c r="CO55" i="14"/>
  <c r="CP55" i="14"/>
  <c r="CQ55" i="14"/>
  <c r="CR55" i="14"/>
  <c r="CS55" i="14"/>
  <c r="CT55" i="14"/>
  <c r="CU55" i="14"/>
  <c r="CV55" i="14"/>
  <c r="CW55" i="14"/>
  <c r="CX55" i="14"/>
  <c r="CY55" i="14"/>
  <c r="CZ55" i="14"/>
  <c r="DA55" i="14"/>
  <c r="DB55" i="14"/>
  <c r="DC55" i="14"/>
  <c r="DD55" i="14"/>
  <c r="DE55" i="14"/>
  <c r="DF55" i="14"/>
  <c r="DG55" i="14"/>
  <c r="DH55" i="14"/>
  <c r="DI55" i="14"/>
  <c r="DJ55" i="14"/>
  <c r="DK55" i="14"/>
  <c r="DL55" i="14"/>
  <c r="BI56" i="14"/>
  <c r="BJ56" i="14"/>
  <c r="BK56" i="14"/>
  <c r="BL56" i="14"/>
  <c r="BM56" i="14"/>
  <c r="BN56" i="14"/>
  <c r="BO56" i="14"/>
  <c r="BP56" i="14"/>
  <c r="BQ56" i="14"/>
  <c r="BR56" i="14"/>
  <c r="BS56" i="14"/>
  <c r="BT56" i="14"/>
  <c r="BU56" i="14"/>
  <c r="BV56" i="14"/>
  <c r="BW56" i="14"/>
  <c r="BX56" i="14"/>
  <c r="BY56" i="14"/>
  <c r="BZ56" i="14"/>
  <c r="CA56" i="14"/>
  <c r="CB56" i="14"/>
  <c r="CC56" i="14"/>
  <c r="CD56" i="14"/>
  <c r="CE56" i="14"/>
  <c r="CF56" i="14"/>
  <c r="CG56" i="14"/>
  <c r="CH56" i="14"/>
  <c r="CI56" i="14"/>
  <c r="CJ56" i="14"/>
  <c r="CK56" i="14"/>
  <c r="CL56" i="14"/>
  <c r="CM56" i="14"/>
  <c r="CN56" i="14"/>
  <c r="CO56" i="14"/>
  <c r="CP56" i="14"/>
  <c r="CQ56" i="14"/>
  <c r="CR56" i="14"/>
  <c r="CS56" i="14"/>
  <c r="CT56" i="14"/>
  <c r="CU56" i="14"/>
  <c r="CV56" i="14"/>
  <c r="CW56" i="14"/>
  <c r="CX56" i="14"/>
  <c r="CY56" i="14"/>
  <c r="CZ56" i="14"/>
  <c r="DA56" i="14"/>
  <c r="DB56" i="14"/>
  <c r="DC56" i="14"/>
  <c r="DD56" i="14"/>
  <c r="DE56" i="14"/>
  <c r="DF56" i="14"/>
  <c r="DG56" i="14"/>
  <c r="DH56" i="14"/>
  <c r="DI56" i="14"/>
  <c r="DJ56" i="14"/>
  <c r="DK56" i="14"/>
  <c r="DL56" i="14"/>
  <c r="BI57" i="14"/>
  <c r="BJ57" i="14"/>
  <c r="BK57" i="14"/>
  <c r="BL57" i="14"/>
  <c r="BM57" i="14"/>
  <c r="BN57" i="14"/>
  <c r="BO57" i="14"/>
  <c r="BP57" i="14"/>
  <c r="BQ57" i="14"/>
  <c r="BR57" i="14"/>
  <c r="BS57" i="14"/>
  <c r="BT57" i="14"/>
  <c r="BU57" i="14"/>
  <c r="BV57" i="14"/>
  <c r="BW57" i="14"/>
  <c r="BX57" i="14"/>
  <c r="BY57" i="14"/>
  <c r="BZ57" i="14"/>
  <c r="CA57" i="14"/>
  <c r="CB57" i="14"/>
  <c r="CC57" i="14"/>
  <c r="CD57" i="14"/>
  <c r="CE57" i="14"/>
  <c r="CF57" i="14"/>
  <c r="CG57" i="14"/>
  <c r="CH57" i="14"/>
  <c r="CI57" i="14"/>
  <c r="CJ57" i="14"/>
  <c r="CK57" i="14"/>
  <c r="CL57" i="14"/>
  <c r="CM57" i="14"/>
  <c r="CN57" i="14"/>
  <c r="CO57" i="14"/>
  <c r="CP57" i="14"/>
  <c r="CQ57" i="14"/>
  <c r="CR57" i="14"/>
  <c r="CS57" i="14"/>
  <c r="CT57" i="14"/>
  <c r="CU57" i="14"/>
  <c r="CV57" i="14"/>
  <c r="CW57" i="14"/>
  <c r="CX57" i="14"/>
  <c r="CY57" i="14"/>
  <c r="CZ57" i="14"/>
  <c r="DA57" i="14"/>
  <c r="DB57" i="14"/>
  <c r="DC57" i="14"/>
  <c r="DD57" i="14"/>
  <c r="DE57" i="14"/>
  <c r="DF57" i="14"/>
  <c r="DG57" i="14"/>
  <c r="DH57" i="14"/>
  <c r="DI57" i="14"/>
  <c r="DJ57" i="14"/>
  <c r="DK57" i="14"/>
  <c r="DL57" i="14"/>
  <c r="BI58" i="14"/>
  <c r="BJ58" i="14"/>
  <c r="BK58" i="14"/>
  <c r="BL58" i="14"/>
  <c r="BM58" i="14"/>
  <c r="BN58" i="14"/>
  <c r="BO58" i="14"/>
  <c r="BP58" i="14"/>
  <c r="BQ58" i="14"/>
  <c r="BR58" i="14"/>
  <c r="BS58" i="14"/>
  <c r="BT58" i="14"/>
  <c r="BU58" i="14"/>
  <c r="BV58" i="14"/>
  <c r="BW58" i="14"/>
  <c r="BX58" i="14"/>
  <c r="BY58" i="14"/>
  <c r="BZ58" i="14"/>
  <c r="CA58" i="14"/>
  <c r="CB58" i="14"/>
  <c r="CC58" i="14"/>
  <c r="CD58" i="14"/>
  <c r="CE58" i="14"/>
  <c r="CF58" i="14"/>
  <c r="CG58" i="14"/>
  <c r="CH58" i="14"/>
  <c r="CI58" i="14"/>
  <c r="CJ58" i="14"/>
  <c r="CK58" i="14"/>
  <c r="CL58" i="14"/>
  <c r="CM58" i="14"/>
  <c r="CN58" i="14"/>
  <c r="CO58" i="14"/>
  <c r="CP58" i="14"/>
  <c r="CQ58" i="14"/>
  <c r="CR58" i="14"/>
  <c r="CS58" i="14"/>
  <c r="CT58" i="14"/>
  <c r="CU58" i="14"/>
  <c r="CV58" i="14"/>
  <c r="CW58" i="14"/>
  <c r="CX58" i="14"/>
  <c r="CY58" i="14"/>
  <c r="CZ58" i="14"/>
  <c r="DA58" i="14"/>
  <c r="DB58" i="14"/>
  <c r="DC58" i="14"/>
  <c r="DD58" i="14"/>
  <c r="DE58" i="14"/>
  <c r="DF58" i="14"/>
  <c r="DG58" i="14"/>
  <c r="DH58" i="14"/>
  <c r="DI58" i="14"/>
  <c r="DJ58" i="14"/>
  <c r="DK58" i="14"/>
  <c r="DL58" i="14"/>
  <c r="BI59" i="14"/>
  <c r="BJ59" i="14"/>
  <c r="BK59" i="14"/>
  <c r="BL59" i="14"/>
  <c r="BM59" i="14"/>
  <c r="BN59" i="14"/>
  <c r="BO59" i="14"/>
  <c r="BP59" i="14"/>
  <c r="BQ59" i="14"/>
  <c r="BR59" i="14"/>
  <c r="BS59" i="14"/>
  <c r="BT59" i="14"/>
  <c r="BU59" i="14"/>
  <c r="BV59" i="14"/>
  <c r="BW59" i="14"/>
  <c r="BX59" i="14"/>
  <c r="BY59" i="14"/>
  <c r="BZ59" i="14"/>
  <c r="CA59" i="14"/>
  <c r="CB59" i="14"/>
  <c r="CC59" i="14"/>
  <c r="CD59" i="14"/>
  <c r="CE59" i="14"/>
  <c r="CF59" i="14"/>
  <c r="CG59" i="14"/>
  <c r="CH59" i="14"/>
  <c r="CI59" i="14"/>
  <c r="CJ59" i="14"/>
  <c r="CK59" i="14"/>
  <c r="CL59" i="14"/>
  <c r="CM59" i="14"/>
  <c r="CN59" i="14"/>
  <c r="CO59" i="14"/>
  <c r="CP59" i="14"/>
  <c r="CQ59" i="14"/>
  <c r="CR59" i="14"/>
  <c r="CS59" i="14"/>
  <c r="CT59" i="14"/>
  <c r="CU59" i="14"/>
  <c r="CV59" i="14"/>
  <c r="CW59" i="14"/>
  <c r="CX59" i="14"/>
  <c r="CY59" i="14"/>
  <c r="CZ59" i="14"/>
  <c r="DA59" i="14"/>
  <c r="DB59" i="14"/>
  <c r="DC59" i="14"/>
  <c r="DD59" i="14"/>
  <c r="DE59" i="14"/>
  <c r="DF59" i="14"/>
  <c r="DG59" i="14"/>
  <c r="DH59" i="14"/>
  <c r="DI59" i="14"/>
  <c r="DJ59" i="14"/>
  <c r="DK59" i="14"/>
  <c r="DL59" i="14"/>
  <c r="BI60" i="14"/>
  <c r="BJ60" i="14"/>
  <c r="BK60" i="14"/>
  <c r="BL60" i="14"/>
  <c r="BM60" i="14"/>
  <c r="BN60" i="14"/>
  <c r="BO60" i="14"/>
  <c r="BP60" i="14"/>
  <c r="BQ60" i="14"/>
  <c r="BR60" i="14"/>
  <c r="BS60" i="14"/>
  <c r="BT60" i="14"/>
  <c r="BU60" i="14"/>
  <c r="BV60" i="14"/>
  <c r="BW60" i="14"/>
  <c r="BX60" i="14"/>
  <c r="BY60" i="14"/>
  <c r="BZ60" i="14"/>
  <c r="CA60" i="14"/>
  <c r="CB60" i="14"/>
  <c r="CC60" i="14"/>
  <c r="CD60" i="14"/>
  <c r="CE60" i="14"/>
  <c r="CF60" i="14"/>
  <c r="CG60" i="14"/>
  <c r="CH60" i="14"/>
  <c r="CI60" i="14"/>
  <c r="CJ60" i="14"/>
  <c r="CK60" i="14"/>
  <c r="CL60" i="14"/>
  <c r="CM60" i="14"/>
  <c r="CN60" i="14"/>
  <c r="CO60" i="14"/>
  <c r="CP60" i="14"/>
  <c r="CQ60" i="14"/>
  <c r="CR60" i="14"/>
  <c r="CS60" i="14"/>
  <c r="CT60" i="14"/>
  <c r="CU60" i="14"/>
  <c r="CV60" i="14"/>
  <c r="CW60" i="14"/>
  <c r="CX60" i="14"/>
  <c r="CY60" i="14"/>
  <c r="CZ60" i="14"/>
  <c r="DA60" i="14"/>
  <c r="DB60" i="14"/>
  <c r="DC60" i="14"/>
  <c r="DD60" i="14"/>
  <c r="DE60" i="14"/>
  <c r="DF60" i="14"/>
  <c r="DG60" i="14"/>
  <c r="DH60" i="14"/>
  <c r="DI60" i="14"/>
  <c r="DJ60" i="14"/>
  <c r="DK60" i="14"/>
  <c r="DL60" i="14"/>
  <c r="BI61" i="14"/>
  <c r="BJ61" i="14"/>
  <c r="BK61" i="14"/>
  <c r="BL61" i="14"/>
  <c r="BM61" i="14"/>
  <c r="BN61" i="14"/>
  <c r="BO61" i="14"/>
  <c r="BP61" i="14"/>
  <c r="BQ61" i="14"/>
  <c r="BR61" i="14"/>
  <c r="BS61" i="14"/>
  <c r="BT61" i="14"/>
  <c r="BU61" i="14"/>
  <c r="BV61" i="14"/>
  <c r="BW61" i="14"/>
  <c r="BX61" i="14"/>
  <c r="BY61" i="14"/>
  <c r="BZ61" i="14"/>
  <c r="CA61" i="14"/>
  <c r="CB61" i="14"/>
  <c r="CC61" i="14"/>
  <c r="CD61" i="14"/>
  <c r="CE61" i="14"/>
  <c r="CF61" i="14"/>
  <c r="CG61" i="14"/>
  <c r="CH61" i="14"/>
  <c r="CI61" i="14"/>
  <c r="CJ61" i="14"/>
  <c r="CK61" i="14"/>
  <c r="CL61" i="14"/>
  <c r="CM61" i="14"/>
  <c r="CN61" i="14"/>
  <c r="CO61" i="14"/>
  <c r="CP61" i="14"/>
  <c r="CQ61" i="14"/>
  <c r="CR61" i="14"/>
  <c r="CS61" i="14"/>
  <c r="CT61" i="14"/>
  <c r="CU61" i="14"/>
  <c r="CV61" i="14"/>
  <c r="CW61" i="14"/>
  <c r="CX61" i="14"/>
  <c r="CY61" i="14"/>
  <c r="CZ61" i="14"/>
  <c r="DA61" i="14"/>
  <c r="DB61" i="14"/>
  <c r="DC61" i="14"/>
  <c r="DD61" i="14"/>
  <c r="DE61" i="14"/>
  <c r="DF61" i="14"/>
  <c r="DG61" i="14"/>
  <c r="DH61" i="14"/>
  <c r="DI61" i="14"/>
  <c r="DJ61" i="14"/>
  <c r="DK61" i="14"/>
  <c r="DL61" i="14"/>
  <c r="BI62" i="14"/>
  <c r="BJ62" i="14"/>
  <c r="BK62" i="14"/>
  <c r="BL62" i="14"/>
  <c r="BM62" i="14"/>
  <c r="BN62" i="14"/>
  <c r="BO62" i="14"/>
  <c r="BP62" i="14"/>
  <c r="BQ62" i="14"/>
  <c r="BR62" i="14"/>
  <c r="BS62" i="14"/>
  <c r="BT62" i="14"/>
  <c r="BU62" i="14"/>
  <c r="BV62" i="14"/>
  <c r="BW62" i="14"/>
  <c r="BX62" i="14"/>
  <c r="BY62" i="14"/>
  <c r="BZ62" i="14"/>
  <c r="CA62" i="14"/>
  <c r="CB62" i="14"/>
  <c r="CC62" i="14"/>
  <c r="CD62" i="14"/>
  <c r="CE62" i="14"/>
  <c r="CF62" i="14"/>
  <c r="CG62" i="14"/>
  <c r="CH62" i="14"/>
  <c r="CI62" i="14"/>
  <c r="CJ62" i="14"/>
  <c r="CK62" i="14"/>
  <c r="CL62" i="14"/>
  <c r="CM62" i="14"/>
  <c r="CN62" i="14"/>
  <c r="CO62" i="14"/>
  <c r="CP62" i="14"/>
  <c r="CQ62" i="14"/>
  <c r="CR62" i="14"/>
  <c r="CS62" i="14"/>
  <c r="CT62" i="14"/>
  <c r="CU62" i="14"/>
  <c r="CV62" i="14"/>
  <c r="CW62" i="14"/>
  <c r="CX62" i="14"/>
  <c r="CY62" i="14"/>
  <c r="CZ62" i="14"/>
  <c r="DA62" i="14"/>
  <c r="DB62" i="14"/>
  <c r="DC62" i="14"/>
  <c r="DD62" i="14"/>
  <c r="DE62" i="14"/>
  <c r="DF62" i="14"/>
  <c r="DG62" i="14"/>
  <c r="DH62" i="14"/>
  <c r="DI62" i="14"/>
  <c r="DJ62" i="14"/>
  <c r="DK62" i="14"/>
  <c r="DL62" i="14"/>
  <c r="BI63" i="14"/>
  <c r="BJ63" i="14"/>
  <c r="BK63" i="14"/>
  <c r="BL63" i="14"/>
  <c r="BM63" i="14"/>
  <c r="BN63" i="14"/>
  <c r="BO63" i="14"/>
  <c r="BP63" i="14"/>
  <c r="BQ63" i="14"/>
  <c r="BR63" i="14"/>
  <c r="BS63" i="14"/>
  <c r="BT63" i="14"/>
  <c r="BU63" i="14"/>
  <c r="BV63" i="14"/>
  <c r="BW63" i="14"/>
  <c r="BX63" i="14"/>
  <c r="BY63" i="14"/>
  <c r="BZ63" i="14"/>
  <c r="CA63" i="14"/>
  <c r="CB63" i="14"/>
  <c r="CC63" i="14"/>
  <c r="CD63" i="14"/>
  <c r="CE63" i="14"/>
  <c r="CF63" i="14"/>
  <c r="CG63" i="14"/>
  <c r="CH63" i="14"/>
  <c r="CI63" i="14"/>
  <c r="CJ63" i="14"/>
  <c r="CK63" i="14"/>
  <c r="CL63" i="14"/>
  <c r="CM63" i="14"/>
  <c r="CN63" i="14"/>
  <c r="CO63" i="14"/>
  <c r="CP63" i="14"/>
  <c r="CQ63" i="14"/>
  <c r="CR63" i="14"/>
  <c r="CS63" i="14"/>
  <c r="CT63" i="14"/>
  <c r="CU63" i="14"/>
  <c r="CV63" i="14"/>
  <c r="CW63" i="14"/>
  <c r="CX63" i="14"/>
  <c r="CY63" i="14"/>
  <c r="CZ63" i="14"/>
  <c r="DA63" i="14"/>
  <c r="DB63" i="14"/>
  <c r="DC63" i="14"/>
  <c r="DD63" i="14"/>
  <c r="DE63" i="14"/>
  <c r="DF63" i="14"/>
  <c r="DG63" i="14"/>
  <c r="DH63" i="14"/>
  <c r="DI63" i="14"/>
  <c r="DJ63" i="14"/>
  <c r="DK63" i="14"/>
  <c r="DL63" i="14"/>
  <c r="BI64" i="14"/>
  <c r="BJ64" i="14"/>
  <c r="BK64" i="14"/>
  <c r="BL64" i="14"/>
  <c r="BM64" i="14"/>
  <c r="BN64" i="14"/>
  <c r="BO64" i="14"/>
  <c r="BP64" i="14"/>
  <c r="BQ64" i="14"/>
  <c r="BR64" i="14"/>
  <c r="BS64" i="14"/>
  <c r="BT64" i="14"/>
  <c r="BU64" i="14"/>
  <c r="BV64" i="14"/>
  <c r="BW64" i="14"/>
  <c r="BX64" i="14"/>
  <c r="BY64" i="14"/>
  <c r="BZ64" i="14"/>
  <c r="CA64" i="14"/>
  <c r="CB64" i="14"/>
  <c r="CC64" i="14"/>
  <c r="CD64" i="14"/>
  <c r="CE64" i="14"/>
  <c r="CF64" i="14"/>
  <c r="CG64" i="14"/>
  <c r="CH64" i="14"/>
  <c r="CI64" i="14"/>
  <c r="CJ64" i="14"/>
  <c r="CK64" i="14"/>
  <c r="CL64" i="14"/>
  <c r="CM64" i="14"/>
  <c r="CN64" i="14"/>
  <c r="CO64" i="14"/>
  <c r="CP64" i="14"/>
  <c r="CQ64" i="14"/>
  <c r="CR64" i="14"/>
  <c r="CS64" i="14"/>
  <c r="CT64" i="14"/>
  <c r="CU64" i="14"/>
  <c r="CV64" i="14"/>
  <c r="CW64" i="14"/>
  <c r="CX64" i="14"/>
  <c r="CY64" i="14"/>
  <c r="CZ64" i="14"/>
  <c r="DA64" i="14"/>
  <c r="DB64" i="14"/>
  <c r="DC64" i="14"/>
  <c r="DD64" i="14"/>
  <c r="DE64" i="14"/>
  <c r="DF64" i="14"/>
  <c r="DG64" i="14"/>
  <c r="DH64" i="14"/>
  <c r="DI64" i="14"/>
  <c r="DJ64" i="14"/>
  <c r="DK64" i="14"/>
  <c r="DL64" i="14"/>
  <c r="BI65" i="14"/>
  <c r="BJ65" i="14"/>
  <c r="BK65" i="14"/>
  <c r="BL65" i="14"/>
  <c r="BM65" i="14"/>
  <c r="BN65" i="14"/>
  <c r="BO65" i="14"/>
  <c r="BP65" i="14"/>
  <c r="BQ65" i="14"/>
  <c r="BR65" i="14"/>
  <c r="BS65" i="14"/>
  <c r="BT65" i="14"/>
  <c r="BU65" i="14"/>
  <c r="BV65" i="14"/>
  <c r="BW65" i="14"/>
  <c r="BX65" i="14"/>
  <c r="BY65" i="14"/>
  <c r="BZ65" i="14"/>
  <c r="CA65" i="14"/>
  <c r="CB65" i="14"/>
  <c r="CC65" i="14"/>
  <c r="CD65" i="14"/>
  <c r="CE65" i="14"/>
  <c r="CF65" i="14"/>
  <c r="CG65" i="14"/>
  <c r="CH65" i="14"/>
  <c r="CI65" i="14"/>
  <c r="CJ65" i="14"/>
  <c r="CK65" i="14"/>
  <c r="CL65" i="14"/>
  <c r="CM65" i="14"/>
  <c r="CN65" i="14"/>
  <c r="CO65" i="14"/>
  <c r="CP65" i="14"/>
  <c r="CQ65" i="14"/>
  <c r="CR65" i="14"/>
  <c r="CS65" i="14"/>
  <c r="CT65" i="14"/>
  <c r="CU65" i="14"/>
  <c r="CV65" i="14"/>
  <c r="CW65" i="14"/>
  <c r="CX65" i="14"/>
  <c r="CY65" i="14"/>
  <c r="CZ65" i="14"/>
  <c r="DA65" i="14"/>
  <c r="DB65" i="14"/>
  <c r="DC65" i="14"/>
  <c r="DD65" i="14"/>
  <c r="DE65" i="14"/>
  <c r="DF65" i="14"/>
  <c r="DG65" i="14"/>
  <c r="DH65" i="14"/>
  <c r="DI65" i="14"/>
  <c r="DJ65" i="14"/>
  <c r="DK65" i="14"/>
  <c r="DL65" i="14"/>
  <c r="BI66" i="14"/>
  <c r="BJ66" i="14"/>
  <c r="BK66" i="14"/>
  <c r="BL66" i="14"/>
  <c r="BM66" i="14"/>
  <c r="BN66" i="14"/>
  <c r="BO66" i="14"/>
  <c r="BP66" i="14"/>
  <c r="BQ66" i="14"/>
  <c r="BR66" i="14"/>
  <c r="BS66" i="14"/>
  <c r="BT66" i="14"/>
  <c r="BU66" i="14"/>
  <c r="BV66" i="14"/>
  <c r="BW66" i="14"/>
  <c r="BX66" i="14"/>
  <c r="BY66" i="14"/>
  <c r="BZ66" i="14"/>
  <c r="CA66" i="14"/>
  <c r="CB66" i="14"/>
  <c r="CC66" i="14"/>
  <c r="CD66" i="14"/>
  <c r="CE66" i="14"/>
  <c r="CF66" i="14"/>
  <c r="CG66" i="14"/>
  <c r="CH66" i="14"/>
  <c r="CI66" i="14"/>
  <c r="CJ66" i="14"/>
  <c r="CK66" i="14"/>
  <c r="CL66" i="14"/>
  <c r="CM66" i="14"/>
  <c r="CN66" i="14"/>
  <c r="CO66" i="14"/>
  <c r="CP66" i="14"/>
  <c r="CQ66" i="14"/>
  <c r="CR66" i="14"/>
  <c r="CS66" i="14"/>
  <c r="CT66" i="14"/>
  <c r="CU66" i="14"/>
  <c r="CV66" i="14"/>
  <c r="CW66" i="14"/>
  <c r="CX66" i="14"/>
  <c r="CY66" i="14"/>
  <c r="CZ66" i="14"/>
  <c r="DA66" i="14"/>
  <c r="DB66" i="14"/>
  <c r="DC66" i="14"/>
  <c r="DD66" i="14"/>
  <c r="DE66" i="14"/>
  <c r="DF66" i="14"/>
  <c r="DG66" i="14"/>
  <c r="DH66" i="14"/>
  <c r="DI66" i="14"/>
  <c r="DJ66" i="14"/>
  <c r="DK66" i="14"/>
  <c r="DL66" i="14"/>
  <c r="BI67" i="14"/>
  <c r="BJ67" i="14"/>
  <c r="BK67" i="14"/>
  <c r="BL67" i="14"/>
  <c r="BM67" i="14"/>
  <c r="BN67" i="14"/>
  <c r="BO67" i="14"/>
  <c r="BP67" i="14"/>
  <c r="BQ67" i="14"/>
  <c r="BR67" i="14"/>
  <c r="BS67" i="14"/>
  <c r="BT67" i="14"/>
  <c r="BU67" i="14"/>
  <c r="BV67" i="14"/>
  <c r="BW67" i="14"/>
  <c r="BX67" i="14"/>
  <c r="BY67" i="14"/>
  <c r="BZ67" i="14"/>
  <c r="CA67" i="14"/>
  <c r="CB67" i="14"/>
  <c r="CC67" i="14"/>
  <c r="CD67" i="14"/>
  <c r="CE67" i="14"/>
  <c r="CF67" i="14"/>
  <c r="CG67" i="14"/>
  <c r="CH67" i="14"/>
  <c r="CI67" i="14"/>
  <c r="CJ67" i="14"/>
  <c r="CK67" i="14"/>
  <c r="CL67" i="14"/>
  <c r="CM67" i="14"/>
  <c r="CN67" i="14"/>
  <c r="CO67" i="14"/>
  <c r="CP67" i="14"/>
  <c r="CQ67" i="14"/>
  <c r="CR67" i="14"/>
  <c r="CS67" i="14"/>
  <c r="CT67" i="14"/>
  <c r="CU67" i="14"/>
  <c r="CV67" i="14"/>
  <c r="CW67" i="14"/>
  <c r="CX67" i="14"/>
  <c r="CY67" i="14"/>
  <c r="CZ67" i="14"/>
  <c r="DA67" i="14"/>
  <c r="DB67" i="14"/>
  <c r="DC67" i="14"/>
  <c r="DD67" i="14"/>
  <c r="DE67" i="14"/>
  <c r="DF67" i="14"/>
  <c r="DG67" i="14"/>
  <c r="DH67" i="14"/>
  <c r="DI67" i="14"/>
  <c r="DJ67" i="14"/>
  <c r="DK67" i="14"/>
  <c r="DL67" i="14"/>
  <c r="BI68" i="14"/>
  <c r="BJ68" i="14"/>
  <c r="BK68" i="14"/>
  <c r="BL68" i="14"/>
  <c r="BM68" i="14"/>
  <c r="BN68" i="14"/>
  <c r="BO68" i="14"/>
  <c r="BP68" i="14"/>
  <c r="BQ68" i="14"/>
  <c r="BR68" i="14"/>
  <c r="BS68" i="14"/>
  <c r="BT68" i="14"/>
  <c r="BU68" i="14"/>
  <c r="BV68" i="14"/>
  <c r="BW68" i="14"/>
  <c r="BX68" i="14"/>
  <c r="BY68" i="14"/>
  <c r="BZ68" i="14"/>
  <c r="CA68" i="14"/>
  <c r="CB68" i="14"/>
  <c r="CC68" i="14"/>
  <c r="CD68" i="14"/>
  <c r="CE68" i="14"/>
  <c r="CF68" i="14"/>
  <c r="CG68" i="14"/>
  <c r="CH68" i="14"/>
  <c r="CI68" i="14"/>
  <c r="CJ68" i="14"/>
  <c r="CK68" i="14"/>
  <c r="CL68" i="14"/>
  <c r="CM68" i="14"/>
  <c r="CN68" i="14"/>
  <c r="CO68" i="14"/>
  <c r="CP68" i="14"/>
  <c r="CQ68" i="14"/>
  <c r="CR68" i="14"/>
  <c r="CS68" i="14"/>
  <c r="CT68" i="14"/>
  <c r="CU68" i="14"/>
  <c r="CV68" i="14"/>
  <c r="CW68" i="14"/>
  <c r="CX68" i="14"/>
  <c r="CY68" i="14"/>
  <c r="CZ68" i="14"/>
  <c r="DA68" i="14"/>
  <c r="DB68" i="14"/>
  <c r="DC68" i="14"/>
  <c r="DD68" i="14"/>
  <c r="DE68" i="14"/>
  <c r="DF68" i="14"/>
  <c r="DG68" i="14"/>
  <c r="DH68" i="14"/>
  <c r="DI68" i="14"/>
  <c r="DJ68" i="14"/>
  <c r="DK68" i="14"/>
  <c r="DL68" i="14"/>
  <c r="BI69" i="14"/>
  <c r="BJ69" i="14"/>
  <c r="BK69" i="14"/>
  <c r="BL69" i="14"/>
  <c r="BM69" i="14"/>
  <c r="BN69" i="14"/>
  <c r="BO69" i="14"/>
  <c r="BP69" i="14"/>
  <c r="BQ69" i="14"/>
  <c r="BR69" i="14"/>
  <c r="BS69" i="14"/>
  <c r="BT69" i="14"/>
  <c r="BU69" i="14"/>
  <c r="BV69" i="14"/>
  <c r="BW69" i="14"/>
  <c r="BX69" i="14"/>
  <c r="BY69" i="14"/>
  <c r="BZ69" i="14"/>
  <c r="CA69" i="14"/>
  <c r="CB69" i="14"/>
  <c r="CC69" i="14"/>
  <c r="CD69" i="14"/>
  <c r="CE69" i="14"/>
  <c r="CF69" i="14"/>
  <c r="CG69" i="14"/>
  <c r="CH69" i="14"/>
  <c r="CI69" i="14"/>
  <c r="CJ69" i="14"/>
  <c r="CK69" i="14"/>
  <c r="CL69" i="14"/>
  <c r="CM69" i="14"/>
  <c r="CN69" i="14"/>
  <c r="CO69" i="14"/>
  <c r="CP69" i="14"/>
  <c r="CQ69" i="14"/>
  <c r="CR69" i="14"/>
  <c r="CS69" i="14"/>
  <c r="CT69" i="14"/>
  <c r="CU69" i="14"/>
  <c r="CV69" i="14"/>
  <c r="CW69" i="14"/>
  <c r="CX69" i="14"/>
  <c r="CY69" i="14"/>
  <c r="CZ69" i="14"/>
  <c r="DA69" i="14"/>
  <c r="DB69" i="14"/>
  <c r="DC69" i="14"/>
  <c r="DD69" i="14"/>
  <c r="DE69" i="14"/>
  <c r="DF69" i="14"/>
  <c r="DG69" i="14"/>
  <c r="DH69" i="14"/>
  <c r="DI69" i="14"/>
  <c r="DJ69" i="14"/>
  <c r="DK69" i="14"/>
  <c r="DL69" i="14"/>
  <c r="BI70" i="14"/>
  <c r="BJ70" i="14"/>
  <c r="BK70" i="14"/>
  <c r="BL70" i="14"/>
  <c r="BM70" i="14"/>
  <c r="BN70" i="14"/>
  <c r="BO70" i="14"/>
  <c r="BP70" i="14"/>
  <c r="BQ70" i="14"/>
  <c r="BR70" i="14"/>
  <c r="BS70" i="14"/>
  <c r="BT70" i="14"/>
  <c r="BU70" i="14"/>
  <c r="BV70" i="14"/>
  <c r="BW70" i="14"/>
  <c r="BX70" i="14"/>
  <c r="BY70" i="14"/>
  <c r="BZ70" i="14"/>
  <c r="CA70" i="14"/>
  <c r="CB70" i="14"/>
  <c r="CC70" i="14"/>
  <c r="CD70" i="14"/>
  <c r="CE70" i="14"/>
  <c r="CF70" i="14"/>
  <c r="CG70" i="14"/>
  <c r="CH70" i="14"/>
  <c r="CI70" i="14"/>
  <c r="CJ70" i="14"/>
  <c r="CK70" i="14"/>
  <c r="CL70" i="14"/>
  <c r="CM70" i="14"/>
  <c r="CN70" i="14"/>
  <c r="CO70" i="14"/>
  <c r="CP70" i="14"/>
  <c r="CQ70" i="14"/>
  <c r="CR70" i="14"/>
  <c r="CS70" i="14"/>
  <c r="CT70" i="14"/>
  <c r="CU70" i="14"/>
  <c r="CV70" i="14"/>
  <c r="CW70" i="14"/>
  <c r="CX70" i="14"/>
  <c r="CY70" i="14"/>
  <c r="CZ70" i="14"/>
  <c r="DA70" i="14"/>
  <c r="DB70" i="14"/>
  <c r="DC70" i="14"/>
  <c r="DD70" i="14"/>
  <c r="DE70" i="14"/>
  <c r="DF70" i="14"/>
  <c r="DG70" i="14"/>
  <c r="DH70" i="14"/>
  <c r="DI70" i="14"/>
  <c r="DJ70" i="14"/>
  <c r="DK70" i="14"/>
  <c r="DL70" i="14"/>
  <c r="BJ13" i="14"/>
  <c r="BI13" i="14"/>
  <c r="BI12" i="14"/>
  <c r="BI11" i="14"/>
  <c r="BJ11" i="14"/>
  <c r="BI8" i="14"/>
  <c r="BI9" i="14"/>
  <c r="BJ9" i="14"/>
  <c r="BI10" i="14"/>
  <c r="BI6" i="14"/>
  <c r="BJ6" i="14"/>
  <c r="BJ7" i="14"/>
  <c r="F2"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2" i="1"/>
  <c r="A5" i="15"/>
  <c r="DM42" i="14"/>
  <c r="DT32" i="14"/>
  <c r="DV45" i="14"/>
  <c r="DP60" i="14"/>
  <c r="DM69" i="14"/>
  <c r="DP22" i="14"/>
  <c r="DU49" i="14"/>
  <c r="DQ59" i="14"/>
  <c r="DM57" i="14"/>
  <c r="DO56" i="14"/>
  <c r="DM53" i="14"/>
  <c r="DR62" i="14"/>
  <c r="DV49" i="14"/>
  <c r="DQ33" i="14"/>
  <c r="DO22" i="14"/>
  <c r="DN69" i="14"/>
  <c r="DN65" i="14"/>
  <c r="DM36" i="14"/>
  <c r="DM31" i="14"/>
  <c r="DP30" i="14"/>
  <c r="DM23" i="14"/>
  <c r="DT46" i="14"/>
  <c r="DO59" i="14"/>
  <c r="DN58" i="14"/>
  <c r="DP56" i="14"/>
  <c r="DS46" i="14"/>
  <c r="DN45" i="14"/>
  <c r="DQ44" i="14"/>
  <c r="DV39" i="14"/>
  <c r="DT34" i="14"/>
  <c r="DN31" i="14"/>
  <c r="DQ21" i="14"/>
  <c r="DM20" i="14"/>
  <c r="DV65" i="14"/>
  <c r="DS50" i="14"/>
  <c r="DT43" i="14"/>
  <c r="DO41" i="14"/>
  <c r="DN20" i="14"/>
  <c r="DP64" i="14"/>
  <c r="DQ63" i="14"/>
  <c r="DV61" i="14"/>
  <c r="DN36" i="14"/>
  <c r="DU36" i="14"/>
  <c r="DS34" i="14"/>
  <c r="DR33" i="14"/>
  <c r="DM27" i="14"/>
  <c r="DM65" i="14"/>
  <c r="DM50" i="14"/>
  <c r="DR40" i="14"/>
  <c r="DS43" i="14"/>
  <c r="DP35" i="14"/>
  <c r="DU69" i="14"/>
  <c r="DU65" i="14"/>
  <c r="DM61" i="14"/>
  <c r="DO60" i="14"/>
  <c r="DR59" i="14"/>
  <c r="DR55" i="14"/>
  <c r="DQ47" i="14"/>
  <c r="DR44" i="14"/>
  <c r="DU28" i="14"/>
  <c r="DT62" i="14"/>
  <c r="DN62" i="14"/>
  <c r="DN61" i="14"/>
  <c r="DT58" i="14"/>
  <c r="DV57" i="14"/>
  <c r="DU57" i="14"/>
  <c r="DT54" i="14"/>
  <c r="DN49" i="14"/>
  <c r="DP48" i="14"/>
  <c r="DR29" i="14"/>
  <c r="DM66" i="14"/>
  <c r="DU61" i="14"/>
  <c r="DS56" i="14"/>
  <c r="DV54" i="14"/>
  <c r="DM49" i="14"/>
  <c r="DO35" i="14"/>
  <c r="DU32" i="14"/>
  <c r="DP26" i="14"/>
  <c r="DV20" i="14"/>
  <c r="DM45" i="14"/>
  <c r="DT55" i="14"/>
  <c r="DV43" i="14"/>
  <c r="DT39" i="14"/>
  <c r="DS33" i="14"/>
  <c r="DT28" i="14"/>
  <c r="DU27" i="14"/>
  <c r="DO20" i="14"/>
  <c r="DS62" i="14"/>
  <c r="DP41" i="14"/>
  <c r="DO30" i="14"/>
  <c r="DS29" i="14"/>
  <c r="DO21" i="14"/>
  <c r="DS60" i="14"/>
  <c r="DT44" i="14"/>
  <c r="DS39" i="14"/>
  <c r="DS28" i="14"/>
  <c r="DN27" i="14"/>
  <c r="DS66" i="14"/>
  <c r="DS58" i="14"/>
  <c r="DV58" i="14"/>
  <c r="DU53" i="14"/>
  <c r="DP44" i="14"/>
  <c r="DT37" i="14"/>
  <c r="DV36" i="14"/>
  <c r="DN34" i="14"/>
  <c r="DN23" i="14"/>
  <c r="DV23" i="14"/>
  <c r="DM21" i="14"/>
  <c r="DS70" i="14"/>
  <c r="DU45" i="14"/>
  <c r="DT40" i="14"/>
  <c r="DO63" i="14"/>
  <c r="DT59" i="14"/>
  <c r="DS54" i="14"/>
  <c r="DN53" i="14"/>
  <c r="DN46" i="14"/>
  <c r="DU42" i="14"/>
  <c r="DS32" i="14"/>
  <c r="DU31" i="14"/>
  <c r="DO23" i="14"/>
  <c r="DQ22" i="14"/>
  <c r="DQ68" i="14"/>
  <c r="DM68" i="14"/>
  <c r="DN68" i="14"/>
  <c r="DM67" i="14"/>
  <c r="DN67" i="14"/>
  <c r="DP67" i="14"/>
  <c r="DM37" i="14"/>
  <c r="DP37" i="14"/>
  <c r="DM70" i="14"/>
  <c r="DN66" i="14"/>
  <c r="DO57" i="14"/>
  <c r="DP57" i="14"/>
  <c r="DQ57" i="14"/>
  <c r="DQ56" i="14"/>
  <c r="DM56" i="14"/>
  <c r="DN56" i="14"/>
  <c r="DM55" i="14"/>
  <c r="DN55" i="14"/>
  <c r="DP55" i="14"/>
  <c r="DM54" i="14"/>
  <c r="DN50" i="14"/>
  <c r="DO42" i="14"/>
  <c r="DP42" i="14"/>
  <c r="DQ42" i="14"/>
  <c r="DQ41" i="14"/>
  <c r="DM41" i="14"/>
  <c r="DN41" i="14"/>
  <c r="DM40" i="14"/>
  <c r="DN40" i="14"/>
  <c r="DM39" i="14"/>
  <c r="DS37" i="14"/>
  <c r="DN37" i="14"/>
  <c r="DO31" i="14"/>
  <c r="DP31" i="14"/>
  <c r="DQ31" i="14"/>
  <c r="DQ30" i="14"/>
  <c r="DM30" i="14"/>
  <c r="DN30" i="14"/>
  <c r="DM29" i="14"/>
  <c r="DN29" i="14"/>
  <c r="DP29" i="14"/>
  <c r="DM28" i="14"/>
  <c r="DP28" i="14"/>
  <c r="DS24" i="14"/>
  <c r="DR53" i="14"/>
  <c r="DS53" i="14"/>
  <c r="DT53" i="14"/>
  <c r="DR52" i="14"/>
  <c r="DS52" i="14"/>
  <c r="DT52" i="14"/>
  <c r="DU52" i="14"/>
  <c r="DV52" i="14"/>
  <c r="DS51" i="14"/>
  <c r="DV51" i="14"/>
  <c r="DU50" i="14"/>
  <c r="DV38" i="14"/>
  <c r="DR27" i="14"/>
  <c r="DS27" i="14"/>
  <c r="DT27" i="14"/>
  <c r="DR26" i="14"/>
  <c r="DS26" i="14"/>
  <c r="DT26" i="14"/>
  <c r="DU26" i="14"/>
  <c r="DV26" i="14"/>
  <c r="DV25" i="14"/>
  <c r="DM24" i="14"/>
  <c r="DR23" i="14"/>
  <c r="DS23" i="14"/>
  <c r="DT23" i="14"/>
  <c r="DU23" i="14"/>
  <c r="DR22" i="14"/>
  <c r="DS22" i="14"/>
  <c r="DT22" i="14"/>
  <c r="DU22" i="14"/>
  <c r="DV22" i="14"/>
  <c r="DV21" i="14"/>
  <c r="DR20" i="14"/>
  <c r="DS20" i="14"/>
  <c r="DU20" i="14"/>
  <c r="DT20" i="14"/>
  <c r="DO53" i="14"/>
  <c r="DP53" i="14"/>
  <c r="DQ53" i="14"/>
  <c r="DQ52" i="14"/>
  <c r="DM52" i="14"/>
  <c r="DN52" i="14"/>
  <c r="DU68" i="14"/>
  <c r="DR65" i="14"/>
  <c r="DS65" i="14"/>
  <c r="DT65" i="14"/>
  <c r="DP52" i="14"/>
  <c r="DR49" i="14"/>
  <c r="DS49" i="14"/>
  <c r="DT49" i="14"/>
  <c r="DR48" i="14"/>
  <c r="DS48" i="14"/>
  <c r="DT48" i="14"/>
  <c r="DU48" i="14"/>
  <c r="DV48" i="14"/>
  <c r="DS47" i="14"/>
  <c r="DV47" i="14"/>
  <c r="DU46" i="14"/>
  <c r="DR36" i="14"/>
  <c r="DS36" i="14"/>
  <c r="DT36" i="14"/>
  <c r="DR35" i="14"/>
  <c r="DS35" i="14"/>
  <c r="DT35" i="14"/>
  <c r="DU35" i="14"/>
  <c r="DV35" i="14"/>
  <c r="DS67" i="14"/>
  <c r="DT67" i="14"/>
  <c r="DV67" i="14"/>
  <c r="DM38" i="14"/>
  <c r="DN38" i="14"/>
  <c r="DO38" i="14"/>
  <c r="DP38" i="14"/>
  <c r="DQ26" i="14"/>
  <c r="DM26" i="14"/>
  <c r="DN26" i="14"/>
  <c r="DP68" i="14"/>
  <c r="DS63" i="14"/>
  <c r="DT63" i="14"/>
  <c r="DV63" i="14"/>
  <c r="DU62" i="14"/>
  <c r="DV62" i="14"/>
  <c r="DO68" i="14"/>
  <c r="DO65" i="14"/>
  <c r="DP65" i="14"/>
  <c r="DQ65" i="14"/>
  <c r="DQ64" i="14"/>
  <c r="DM64" i="14"/>
  <c r="DN64" i="14"/>
  <c r="DM63" i="14"/>
  <c r="DN63" i="14"/>
  <c r="DP63" i="14"/>
  <c r="DM62" i="14"/>
  <c r="DQ55" i="14"/>
  <c r="DO55" i="14"/>
  <c r="DO52" i="14"/>
  <c r="DO49" i="14"/>
  <c r="DP49" i="14"/>
  <c r="DQ49" i="14"/>
  <c r="DQ48" i="14"/>
  <c r="DM48" i="14"/>
  <c r="DN48" i="14"/>
  <c r="DM47" i="14"/>
  <c r="DN47" i="14"/>
  <c r="DO47" i="14"/>
  <c r="DP47" i="14"/>
  <c r="DM46" i="14"/>
  <c r="DN43" i="14"/>
  <c r="DQ40" i="14"/>
  <c r="DO40" i="14"/>
  <c r="DO36" i="14"/>
  <c r="DP36" i="14"/>
  <c r="DQ36" i="14"/>
  <c r="DQ35" i="14"/>
  <c r="DM35" i="14"/>
  <c r="DN35" i="14"/>
  <c r="DM34" i="14"/>
  <c r="DP34" i="14"/>
  <c r="DN32" i="14"/>
  <c r="DQ29" i="14"/>
  <c r="DO29" i="14"/>
  <c r="DO26" i="14"/>
  <c r="DU24" i="14"/>
  <c r="DU66" i="14"/>
  <c r="DV66" i="14"/>
  <c r="DO69" i="14"/>
  <c r="DP69" i="14"/>
  <c r="DQ69" i="14"/>
  <c r="DM51" i="14"/>
  <c r="DN51" i="14"/>
  <c r="DP51" i="14"/>
  <c r="DM25" i="14"/>
  <c r="DN25" i="14"/>
  <c r="DO25" i="14"/>
  <c r="DP25" i="14"/>
  <c r="DR64" i="14"/>
  <c r="DS64" i="14"/>
  <c r="DT64" i="14"/>
  <c r="DV64" i="14"/>
  <c r="DT70" i="14"/>
  <c r="DR67" i="14"/>
  <c r="DU67" i="14"/>
  <c r="DU64" i="14"/>
  <c r="DR61" i="14"/>
  <c r="DS61" i="14"/>
  <c r="DT61" i="14"/>
  <c r="DR60" i="14"/>
  <c r="DT60" i="14"/>
  <c r="DV60" i="14"/>
  <c r="DS59" i="14"/>
  <c r="DV59" i="14"/>
  <c r="DU58" i="14"/>
  <c r="DR51" i="14"/>
  <c r="DT51" i="14"/>
  <c r="DV50" i="14"/>
  <c r="DR45" i="14"/>
  <c r="DS45" i="14"/>
  <c r="DT45" i="14"/>
  <c r="DS44" i="14"/>
  <c r="DV44" i="14"/>
  <c r="DU43" i="14"/>
  <c r="DV42" i="14"/>
  <c r="DR38" i="14"/>
  <c r="DS38" i="14"/>
  <c r="DU37" i="14"/>
  <c r="DV33" i="14"/>
  <c r="DV31" i="14"/>
  <c r="DR25" i="14"/>
  <c r="DS25" i="14"/>
  <c r="DR21" i="14"/>
  <c r="DS21" i="14"/>
  <c r="DR68" i="14"/>
  <c r="DS68" i="14"/>
  <c r="DT68" i="14"/>
  <c r="DV68" i="14"/>
  <c r="DR70" i="14"/>
  <c r="DN70" i="14"/>
  <c r="DQ67" i="14"/>
  <c r="DO67" i="14"/>
  <c r="DO64" i="14"/>
  <c r="DO61" i="14"/>
  <c r="DP61" i="14"/>
  <c r="DQ61" i="14"/>
  <c r="DQ60" i="14"/>
  <c r="DM60" i="14"/>
  <c r="DN60" i="14"/>
  <c r="DM59" i="14"/>
  <c r="DN59" i="14"/>
  <c r="DP59" i="14"/>
  <c r="DM58" i="14"/>
  <c r="DN54" i="14"/>
  <c r="DQ51" i="14"/>
  <c r="DO51" i="14"/>
  <c r="DO48" i="14"/>
  <c r="DO45" i="14"/>
  <c r="DP45" i="14"/>
  <c r="DQ45" i="14"/>
  <c r="DM44" i="14"/>
  <c r="DN44" i="14"/>
  <c r="DO44" i="14"/>
  <c r="DM43" i="14"/>
  <c r="DN39" i="14"/>
  <c r="DQ38" i="14"/>
  <c r="DM33" i="14"/>
  <c r="DN33" i="14"/>
  <c r="DO33" i="14"/>
  <c r="DP33" i="14"/>
  <c r="DM32" i="14"/>
  <c r="DP32" i="14"/>
  <c r="DN28" i="14"/>
  <c r="DQ25" i="14"/>
  <c r="DR69" i="14"/>
  <c r="DS69" i="14"/>
  <c r="DT69" i="14"/>
  <c r="DO27" i="14"/>
  <c r="DP27" i="14"/>
  <c r="DQ27" i="14"/>
  <c r="DU70" i="14"/>
  <c r="DV70" i="14"/>
  <c r="DV69" i="14"/>
  <c r="DT66" i="14"/>
  <c r="DR66" i="14"/>
  <c r="DR63" i="14"/>
  <c r="DU63" i="14"/>
  <c r="DN57" i="14"/>
  <c r="DR57" i="14"/>
  <c r="DS57" i="14"/>
  <c r="DT57" i="14"/>
  <c r="DR56" i="14"/>
  <c r="DT56" i="14"/>
  <c r="DV56" i="14"/>
  <c r="DS55" i="14"/>
  <c r="DV55" i="14"/>
  <c r="DU54" i="14"/>
  <c r="DV53" i="14"/>
  <c r="DT50" i="14"/>
  <c r="DR47" i="14"/>
  <c r="DT47" i="14"/>
  <c r="DV46" i="14"/>
  <c r="DN42" i="14"/>
  <c r="DR42" i="14"/>
  <c r="DS42" i="14"/>
  <c r="DT42" i="14"/>
  <c r="DR41" i="14"/>
  <c r="DS41" i="14"/>
  <c r="DT41" i="14"/>
  <c r="DU41" i="14"/>
  <c r="DV41" i="14"/>
  <c r="DS40" i="14"/>
  <c r="DV40" i="14"/>
  <c r="DU39" i="14"/>
  <c r="DU34" i="14"/>
  <c r="DR31" i="14"/>
  <c r="DS31" i="14"/>
  <c r="DT31" i="14"/>
  <c r="DR30" i="14"/>
  <c r="DS30" i="14"/>
  <c r="DT30" i="14"/>
  <c r="DU30" i="14"/>
  <c r="DV30" i="14"/>
  <c r="DV29" i="14"/>
  <c r="DV27" i="14"/>
  <c r="DT24" i="14"/>
  <c r="DR58" i="14"/>
  <c r="DR54" i="14"/>
  <c r="DR50" i="14"/>
  <c r="DR46" i="14"/>
  <c r="DR43" i="14"/>
  <c r="DP40" i="14"/>
  <c r="DR39" i="14"/>
  <c r="DR37" i="14"/>
  <c r="DR34" i="14"/>
  <c r="DR32" i="14"/>
  <c r="DR28" i="14"/>
  <c r="DR24" i="14"/>
  <c r="DN22" i="14"/>
  <c r="DP21" i="14"/>
  <c r="DQ70" i="14"/>
  <c r="DQ66" i="14"/>
  <c r="DQ62" i="14"/>
  <c r="DU60" i="14"/>
  <c r="DQ58" i="14"/>
  <c r="DU56" i="14"/>
  <c r="DQ54" i="14"/>
  <c r="DQ50" i="14"/>
  <c r="DQ46" i="14"/>
  <c r="DQ43" i="14"/>
  <c r="DQ39" i="14"/>
  <c r="DQ37" i="14"/>
  <c r="DQ34" i="14"/>
  <c r="DQ32" i="14"/>
  <c r="DQ28" i="14"/>
  <c r="DQ24" i="14"/>
  <c r="DM22" i="14"/>
  <c r="DP70" i="14"/>
  <c r="DP66" i="14"/>
  <c r="DP62" i="14"/>
  <c r="DP58" i="14"/>
  <c r="DP54" i="14"/>
  <c r="DP50" i="14"/>
  <c r="DP46" i="14"/>
  <c r="DP43" i="14"/>
  <c r="DP39" i="14"/>
  <c r="DP24" i="14"/>
  <c r="DN21" i="14"/>
  <c r="DO70" i="14"/>
  <c r="DO66" i="14"/>
  <c r="DO62" i="14"/>
  <c r="DU59" i="14"/>
  <c r="DO58" i="14"/>
  <c r="DU55" i="14"/>
  <c r="DO54" i="14"/>
  <c r="DU51" i="14"/>
  <c r="DO50" i="14"/>
  <c r="DU47" i="14"/>
  <c r="DO46" i="14"/>
  <c r="DU44" i="14"/>
  <c r="DO43" i="14"/>
  <c r="DU40" i="14"/>
  <c r="DO39" i="14"/>
  <c r="DU38" i="14"/>
  <c r="DO37" i="14"/>
  <c r="DO34" i="14"/>
  <c r="DU33" i="14"/>
  <c r="DO32" i="14"/>
  <c r="DU29" i="14"/>
  <c r="DO28" i="14"/>
  <c r="DU25" i="14"/>
  <c r="DO24" i="14"/>
  <c r="DQ23" i="14"/>
  <c r="DU21" i="14"/>
  <c r="DQ20" i="14"/>
  <c r="DT38" i="14"/>
  <c r="DV37" i="14"/>
  <c r="DV34" i="14"/>
  <c r="DT33" i="14"/>
  <c r="DV32" i="14"/>
  <c r="DT29" i="14"/>
  <c r="DV28" i="14"/>
  <c r="DT25" i="14"/>
  <c r="DV24" i="14"/>
  <c r="DN24" i="14"/>
  <c r="DP23" i="14"/>
  <c r="DT21" i="14"/>
  <c r="DP20" i="14"/>
  <c r="Q8" i="17"/>
  <c r="Q9" i="17"/>
  <c r="Q10" i="17"/>
  <c r="Q11" i="17"/>
  <c r="Q12" i="17"/>
  <c r="Q14" i="17"/>
  <c r="Q15" i="17"/>
  <c r="Q16" i="17"/>
  <c r="Q17" i="17"/>
  <c r="Q18" i="17"/>
  <c r="Q19" i="17"/>
  <c r="Q20" i="17"/>
  <c r="Q21" i="17"/>
  <c r="Q22" i="17"/>
  <c r="Q23" i="17"/>
  <c r="Q24" i="17"/>
  <c r="Q43" i="17"/>
  <c r="Q44" i="17"/>
  <c r="Q45" i="17"/>
  <c r="Q46" i="17"/>
  <c r="Q47" i="17"/>
  <c r="Q48" i="17"/>
  <c r="Q49" i="17"/>
  <c r="Q50" i="17"/>
  <c r="Q51" i="17"/>
  <c r="Q52" i="17"/>
  <c r="Q53" i="17"/>
  <c r="Q54" i="17"/>
  <c r="Q55" i="17"/>
  <c r="Q56" i="17"/>
  <c r="P39" i="17"/>
  <c r="P40" i="17"/>
  <c r="P41" i="17"/>
  <c r="P42" i="17"/>
  <c r="P43" i="17"/>
  <c r="P44" i="17"/>
  <c r="P45" i="17"/>
  <c r="P46" i="17"/>
  <c r="P47" i="17"/>
  <c r="P48" i="17"/>
  <c r="P49" i="17"/>
  <c r="P50" i="17"/>
  <c r="P51" i="17"/>
  <c r="P52" i="17"/>
  <c r="P53" i="17"/>
  <c r="P54" i="17"/>
  <c r="P55" i="17"/>
  <c r="P56" i="17"/>
  <c r="P57" i="17"/>
  <c r="P6" i="17"/>
  <c r="P7" i="17"/>
  <c r="P8" i="17"/>
  <c r="P9" i="17"/>
  <c r="P10" i="17"/>
  <c r="P11" i="17"/>
  <c r="P12" i="17"/>
  <c r="P13" i="17"/>
  <c r="P14" i="17"/>
  <c r="P15" i="17"/>
  <c r="P16" i="17"/>
  <c r="O40" i="17"/>
  <c r="O41" i="17"/>
  <c r="O42" i="17"/>
  <c r="O43" i="17"/>
  <c r="O44" i="17"/>
  <c r="O45" i="17"/>
  <c r="O46" i="17"/>
  <c r="O47" i="17"/>
  <c r="O48" i="17"/>
  <c r="O49" i="17"/>
  <c r="O50" i="17"/>
  <c r="O51" i="17"/>
  <c r="O52" i="17"/>
  <c r="O53" i="17"/>
  <c r="O54" i="17"/>
  <c r="O55" i="17"/>
  <c r="O56" i="17"/>
  <c r="O21" i="17"/>
  <c r="O22" i="17"/>
  <c r="O23" i="17"/>
  <c r="O4" i="17"/>
  <c r="O5" i="17"/>
  <c r="O6" i="17"/>
  <c r="O7" i="17"/>
  <c r="O8" i="17"/>
  <c r="O9" i="17"/>
  <c r="O10" i="17"/>
  <c r="O11" i="17"/>
  <c r="O12" i="17"/>
  <c r="O13" i="17"/>
  <c r="O14" i="17"/>
  <c r="O15" i="17"/>
  <c r="O16" i="17"/>
  <c r="O17" i="17"/>
  <c r="O18" i="17"/>
  <c r="N48" i="17"/>
  <c r="N49" i="17"/>
  <c r="N50" i="17"/>
  <c r="N51" i="17"/>
  <c r="N52" i="17"/>
  <c r="N53" i="17"/>
  <c r="N54" i="17"/>
  <c r="N55" i="17"/>
  <c r="N56" i="17"/>
  <c r="N57" i="17"/>
  <c r="N27" i="17"/>
  <c r="N23" i="17"/>
  <c r="N24" i="17"/>
  <c r="N5" i="17"/>
  <c r="N6" i="17"/>
  <c r="N7" i="17"/>
  <c r="N8" i="17"/>
  <c r="N9" i="17"/>
  <c r="N10" i="17"/>
  <c r="N11" i="17"/>
  <c r="N12" i="17"/>
  <c r="N13" i="17"/>
  <c r="N14" i="17"/>
  <c r="N15" i="17"/>
  <c r="N16" i="17"/>
  <c r="N17" i="17"/>
  <c r="N18" i="17"/>
  <c r="N19" i="17"/>
  <c r="K17" i="17"/>
  <c r="K18" i="17"/>
  <c r="K19" i="17"/>
  <c r="K20" i="17"/>
  <c r="K21" i="17"/>
  <c r="K22" i="17"/>
  <c r="K23" i="17"/>
  <c r="K24" i="17"/>
  <c r="K25" i="17"/>
  <c r="K26" i="17"/>
  <c r="K27" i="17"/>
  <c r="K28" i="17"/>
  <c r="I14" i="17"/>
  <c r="I15" i="17"/>
  <c r="I16" i="17"/>
  <c r="I17" i="17"/>
  <c r="I18" i="17"/>
  <c r="I19" i="17"/>
  <c r="I20" i="17"/>
  <c r="I21" i="17"/>
  <c r="I22" i="17"/>
  <c r="I23" i="17"/>
  <c r="I24" i="17"/>
  <c r="I25" i="17"/>
  <c r="I26" i="17"/>
  <c r="I27" i="17"/>
  <c r="I28" i="17"/>
  <c r="H21" i="17"/>
  <c r="H22" i="17"/>
  <c r="H23" i="17"/>
  <c r="H24" i="17"/>
  <c r="H25" i="17"/>
  <c r="H26" i="17"/>
  <c r="H27" i="17"/>
  <c r="H28" i="17"/>
  <c r="H29" i="17"/>
  <c r="C51" i="15"/>
  <c r="A48" i="15"/>
  <c r="C45" i="15"/>
  <c r="C6" i="15"/>
  <c r="BJ4" i="14"/>
  <c r="BJ5" i="14"/>
  <c r="BI5" i="14"/>
  <c r="BI4" i="14"/>
  <c r="F56" i="15"/>
  <c r="N20" i="17"/>
  <c r="N21" i="17"/>
  <c r="BK14" i="14"/>
  <c r="BK17" i="14"/>
  <c r="BK6" i="14"/>
  <c r="BL18" i="14"/>
  <c r="BL7" i="14"/>
  <c r="BL14" i="14"/>
  <c r="BL4" i="14"/>
  <c r="BL5" i="14"/>
  <c r="BL11" i="14"/>
  <c r="BK12" i="14"/>
  <c r="BK13" i="14"/>
  <c r="BL13" i="14"/>
  <c r="BI7" i="14"/>
  <c r="BK4" i="14"/>
  <c r="BK16" i="14"/>
  <c r="BK18" i="14"/>
  <c r="BL6" i="14"/>
  <c r="BJ10" i="14"/>
  <c r="BK15" i="14"/>
  <c r="BL15" i="14"/>
  <c r="BJ12" i="14"/>
  <c r="BJ19" i="14"/>
  <c r="BK11" i="14"/>
  <c r="BK10" i="14"/>
  <c r="BK5" i="14"/>
  <c r="BL17" i="14"/>
  <c r="BK9" i="14"/>
  <c r="BL16" i="14"/>
  <c r="BL9" i="14"/>
  <c r="BK8" i="14"/>
  <c r="CQ5" i="14"/>
  <c r="BN19" i="14"/>
  <c r="CR13" i="14"/>
  <c r="BO9" i="14"/>
  <c r="CE15" i="14"/>
  <c r="DK10" i="14"/>
  <c r="BU11" i="14"/>
  <c r="BS8" i="14"/>
  <c r="CA8" i="14"/>
  <c r="DC7" i="14"/>
  <c r="CW15" i="14"/>
  <c r="CD19" i="14"/>
  <c r="BW8" i="14"/>
  <c r="CB16" i="14"/>
  <c r="BX15" i="14"/>
  <c r="DA10" i="14"/>
  <c r="DL18" i="14"/>
  <c r="CF14" i="14"/>
  <c r="CD4" i="14"/>
  <c r="CA4" i="14"/>
  <c r="CU7" i="14"/>
  <c r="CG17" i="14"/>
  <c r="CX12" i="14"/>
  <c r="DI16" i="14"/>
  <c r="CQ17" i="14"/>
  <c r="BP14" i="14"/>
  <c r="DE19" i="14"/>
  <c r="CF6" i="14"/>
  <c r="CW7" i="14"/>
  <c r="CJ15" i="14"/>
  <c r="BR15" i="14"/>
  <c r="BN6" i="14"/>
  <c r="BN17" i="14"/>
  <c r="BV17" i="14"/>
  <c r="CB14" i="14"/>
  <c r="DF11" i="14"/>
  <c r="CT6" i="14"/>
  <c r="CM14" i="14"/>
  <c r="CG15" i="14"/>
  <c r="DK6" i="14"/>
  <c r="CL9" i="14"/>
  <c r="BX13" i="14"/>
  <c r="DH17" i="14"/>
  <c r="CV5" i="14"/>
  <c r="CN18" i="14"/>
  <c r="DB6" i="14"/>
  <c r="CF15" i="14"/>
  <c r="BR8" i="14"/>
  <c r="DA15" i="14"/>
  <c r="BZ17" i="14"/>
  <c r="CE8" i="14"/>
  <c r="DC4" i="14"/>
  <c r="CG4" i="14"/>
  <c r="BL10" i="14"/>
  <c r="CF13" i="14"/>
  <c r="DE11" i="14"/>
  <c r="CN4" i="14"/>
  <c r="CS5" i="14"/>
  <c r="CI13" i="14"/>
  <c r="DA8" i="14"/>
  <c r="BQ7" i="14"/>
  <c r="BV5" i="14"/>
  <c r="BY14" i="14"/>
  <c r="CD13" i="14"/>
  <c r="CK14" i="14"/>
  <c r="DG7" i="14"/>
  <c r="BM12" i="14"/>
  <c r="CA13" i="14"/>
  <c r="CF18" i="14"/>
  <c r="CT8" i="14"/>
  <c r="DE5" i="14"/>
  <c r="DJ5" i="14"/>
  <c r="CT7" i="14"/>
  <c r="CS10" i="14"/>
  <c r="DA16" i="14"/>
  <c r="CO4" i="14"/>
  <c r="CQ13" i="14"/>
  <c r="DA18" i="14"/>
  <c r="DE17" i="14"/>
  <c r="CO5" i="14"/>
  <c r="CV8" i="14"/>
  <c r="BQ12" i="14"/>
  <c r="CQ7" i="14"/>
  <c r="CD9" i="14"/>
  <c r="CD18" i="14"/>
  <c r="BV6" i="14"/>
  <c r="BR18" i="14"/>
  <c r="CO9" i="14"/>
  <c r="CR12" i="14"/>
  <c r="BP7" i="14"/>
  <c r="CX18" i="14"/>
  <c r="CC12" i="14"/>
  <c r="BQ18" i="14"/>
  <c r="BT18" i="14"/>
  <c r="CA16" i="14"/>
  <c r="DK11" i="14"/>
  <c r="BX12" i="14"/>
  <c r="CR9" i="14"/>
  <c r="CR19" i="14"/>
  <c r="DH10" i="14"/>
  <c r="DB16" i="14"/>
  <c r="CW16" i="14"/>
  <c r="CX5" i="14"/>
  <c r="BZ9" i="14"/>
  <c r="BS11" i="14"/>
  <c r="DD16" i="14"/>
  <c r="BZ6" i="14"/>
  <c r="CS11" i="14"/>
  <c r="CU4" i="14"/>
  <c r="BY4" i="14"/>
  <c r="CI9" i="14"/>
  <c r="DG13" i="14"/>
  <c r="CP16" i="14"/>
  <c r="DL4" i="14"/>
  <c r="BM5" i="14"/>
  <c r="DD12" i="14"/>
  <c r="CP7" i="14"/>
  <c r="DC17" i="14"/>
  <c r="DL6" i="14"/>
  <c r="CD8" i="14"/>
  <c r="BR7" i="14"/>
  <c r="DD17" i="14"/>
  <c r="DG8" i="14"/>
  <c r="CL13" i="14"/>
  <c r="CS14" i="14"/>
  <c r="CY14" i="14"/>
  <c r="CD5" i="14"/>
  <c r="CT5" i="14"/>
  <c r="BT16" i="14"/>
  <c r="DG17" i="14"/>
  <c r="DJ15" i="14"/>
  <c r="DC5" i="14"/>
  <c r="BU13" i="14"/>
  <c r="DB12" i="14"/>
  <c r="BO5" i="14"/>
  <c r="CX14" i="14"/>
  <c r="CJ8" i="14"/>
  <c r="CW4" i="14"/>
  <c r="DB18" i="14"/>
  <c r="CJ7" i="14"/>
  <c r="CS7" i="14"/>
  <c r="CM19" i="14"/>
  <c r="BX6" i="14"/>
  <c r="BV8" i="14"/>
  <c r="CL10" i="14"/>
  <c r="BY12" i="14"/>
  <c r="CV18" i="14"/>
  <c r="CS18" i="14"/>
  <c r="DB14" i="14"/>
  <c r="BY6" i="14"/>
  <c r="DB8" i="14"/>
  <c r="CZ12" i="14"/>
  <c r="BM13" i="14"/>
  <c r="CK17" i="14"/>
  <c r="BW13" i="14"/>
  <c r="BQ4" i="14"/>
  <c r="DL8" i="14"/>
  <c r="CN13" i="14"/>
  <c r="CN15" i="14"/>
  <c r="CW18" i="14"/>
  <c r="CY5" i="14"/>
  <c r="CC5" i="14"/>
  <c r="BU6" i="14"/>
  <c r="BU8" i="14"/>
  <c r="CF19" i="14"/>
  <c r="CF10" i="14"/>
  <c r="BN5" i="14"/>
  <c r="DG16" i="14"/>
  <c r="BV4" i="14"/>
  <c r="BZ4" i="14"/>
  <c r="BM6" i="14"/>
  <c r="BM10" i="14"/>
  <c r="CB5" i="14"/>
  <c r="BV10" i="14"/>
  <c r="CP12" i="14"/>
  <c r="CS15" i="14"/>
  <c r="CQ14" i="14"/>
  <c r="DL16" i="14"/>
  <c r="DG4" i="14"/>
  <c r="CY6" i="14"/>
  <c r="CK7" i="14"/>
  <c r="DI8" i="14"/>
  <c r="DF19" i="14"/>
  <c r="BX10" i="14"/>
  <c r="CF17" i="14"/>
  <c r="BY17" i="14"/>
  <c r="CT4" i="14"/>
  <c r="BO10" i="14"/>
  <c r="CU12" i="14"/>
  <c r="CN9" i="14"/>
  <c r="CG7" i="14"/>
  <c r="CI17" i="14"/>
  <c r="DK14" i="14"/>
  <c r="BZ10" i="14"/>
  <c r="BX11" i="14"/>
  <c r="CV6" i="14"/>
  <c r="CL15" i="14"/>
  <c r="CY11" i="14"/>
  <c r="BX8" i="14"/>
  <c r="DB7" i="14"/>
  <c r="CU11" i="14"/>
  <c r="DF17" i="14"/>
  <c r="CM7" i="14"/>
  <c r="CC11" i="14"/>
  <c r="CK19" i="14"/>
  <c r="CO16" i="14"/>
  <c r="CQ19" i="14"/>
  <c r="BO19" i="14"/>
  <c r="DJ17" i="14"/>
  <c r="BR10" i="14"/>
  <c r="CM4" i="14"/>
  <c r="CH14" i="14"/>
  <c r="BU5" i="14"/>
  <c r="DF18" i="14"/>
  <c r="BP10" i="14"/>
  <c r="CZ5" i="14"/>
  <c r="CU9" i="14"/>
  <c r="DG5" i="14"/>
  <c r="CK5" i="14"/>
  <c r="DL17" i="14"/>
  <c r="CK8" i="14"/>
  <c r="DL19" i="14"/>
  <c r="CV10" i="14"/>
  <c r="CQ4" i="14"/>
  <c r="DI4" i="14"/>
  <c r="BX5" i="14"/>
  <c r="DF8" i="14"/>
  <c r="DK8" i="14"/>
  <c r="CF5" i="14"/>
  <c r="DK16" i="14"/>
  <c r="BP9" i="14"/>
  <c r="BT6" i="14"/>
  <c r="CH13" i="14"/>
  <c r="CH15" i="14"/>
  <c r="DK7" i="14"/>
  <c r="CZ4" i="14"/>
  <c r="CV19" i="14"/>
  <c r="BM7" i="14"/>
  <c r="BN14" i="14"/>
  <c r="BZ19" i="14"/>
  <c r="CQ18" i="14"/>
  <c r="BM9" i="14"/>
  <c r="DB9" i="14"/>
  <c r="DC14" i="14"/>
  <c r="CI11" i="14"/>
  <c r="BW17" i="14"/>
  <c r="CC16" i="14"/>
  <c r="DG9" i="14"/>
  <c r="BT4" i="14"/>
  <c r="BW18" i="14"/>
  <c r="CW10" i="14"/>
  <c r="CF12" i="14"/>
  <c r="BU18" i="14"/>
  <c r="CT14" i="14"/>
  <c r="BM8" i="14"/>
  <c r="CP4" i="14"/>
  <c r="DK12" i="14"/>
  <c r="DC18" i="14"/>
  <c r="CZ18" i="14"/>
  <c r="BQ19" i="14"/>
  <c r="BN13" i="14"/>
  <c r="CV17" i="14"/>
  <c r="CE4" i="14"/>
  <c r="BR13" i="14"/>
  <c r="CC4" i="14"/>
  <c r="BW4" i="14"/>
  <c r="CZ7" i="14"/>
  <c r="BP15" i="14"/>
  <c r="CP19" i="14"/>
  <c r="CW6" i="14"/>
  <c r="DD19" i="14"/>
  <c r="CA5" i="14"/>
  <c r="BW9" i="14"/>
  <c r="BO12" i="14"/>
  <c r="CK11" i="14"/>
  <c r="BZ18" i="14"/>
  <c r="DC9" i="14"/>
  <c r="CJ5" i="14"/>
  <c r="DE4" i="14"/>
  <c r="DA17" i="14"/>
  <c r="CP5" i="14"/>
  <c r="BN10" i="14"/>
  <c r="CZ9" i="14"/>
  <c r="BP16" i="14"/>
  <c r="DD7" i="14"/>
  <c r="CV4" i="14"/>
  <c r="BT10" i="14"/>
  <c r="CR5" i="14"/>
  <c r="CL5" i="14"/>
  <c r="DG6" i="14"/>
  <c r="CB6" i="14"/>
  <c r="DD13" i="14"/>
  <c r="CH6" i="14"/>
  <c r="BU7" i="14"/>
  <c r="CF8" i="14"/>
  <c r="DD18" i="14"/>
  <c r="CT9" i="14"/>
  <c r="CJ4" i="14"/>
  <c r="CL8" i="14"/>
  <c r="CB8" i="14"/>
  <c r="CP13" i="14"/>
  <c r="CN5" i="14"/>
  <c r="BN7" i="14"/>
  <c r="DF13" i="14"/>
  <c r="BY9" i="14"/>
  <c r="CG10" i="14"/>
  <c r="DB17" i="14"/>
  <c r="BM11" i="14"/>
  <c r="BV9" i="14"/>
  <c r="CO14" i="14"/>
  <c r="CW12" i="14"/>
  <c r="CV14" i="14"/>
  <c r="DI17" i="14"/>
  <c r="DA4" i="14"/>
  <c r="DE12" i="14"/>
  <c r="CW19" i="14"/>
  <c r="DJ7" i="14"/>
  <c r="CL7" i="14"/>
  <c r="DF10" i="14"/>
  <c r="DJ12" i="14"/>
  <c r="DB19" i="14"/>
  <c r="CZ19" i="14"/>
  <c r="DD15" i="14"/>
  <c r="CX9" i="14"/>
  <c r="BZ7" i="14"/>
  <c r="BZ13" i="14"/>
  <c r="DG11" i="14"/>
  <c r="CS4" i="14"/>
  <c r="CK10" i="14"/>
  <c r="DE7" i="14"/>
  <c r="DD5" i="14"/>
  <c r="BR9" i="14"/>
  <c r="CE19" i="14"/>
  <c r="DB15" i="14"/>
  <c r="CL4" i="14"/>
  <c r="CG6" i="14"/>
  <c r="DK4" i="14"/>
  <c r="CE10" i="14"/>
  <c r="CY12" i="14"/>
  <c r="BV18" i="14"/>
  <c r="BO11" i="14"/>
  <c r="CG11" i="14"/>
  <c r="CP9" i="14"/>
  <c r="CQ9" i="14"/>
  <c r="CP15" i="14"/>
  <c r="CN7" i="14"/>
  <c r="CF4" i="14"/>
  <c r="DF4" i="14"/>
  <c r="BY7" i="14"/>
  <c r="BR4" i="14"/>
  <c r="CT10" i="14"/>
  <c r="DI9" i="14"/>
  <c r="CV16" i="14"/>
  <c r="DD6" i="14"/>
  <c r="CT12" i="14"/>
  <c r="BN8" i="14"/>
  <c r="BX18" i="14"/>
  <c r="CB9" i="14"/>
  <c r="DK5" i="14"/>
  <c r="CR7" i="14"/>
  <c r="BR14" i="14"/>
  <c r="CK16" i="14"/>
  <c r="BS10" i="14"/>
  <c r="BP17" i="14"/>
  <c r="CI12" i="14"/>
  <c r="CA7" i="14"/>
  <c r="BU14" i="14"/>
  <c r="CZ11" i="14"/>
  <c r="DA13" i="14"/>
  <c r="BX9" i="14"/>
  <c r="DG12" i="14"/>
  <c r="CN10" i="14"/>
  <c r="CA15" i="14"/>
  <c r="CC8" i="14"/>
  <c r="DG19" i="14"/>
  <c r="DF9" i="14"/>
  <c r="BV19" i="14"/>
  <c r="CR11" i="14"/>
  <c r="BV11" i="14"/>
  <c r="DD10" i="14"/>
  <c r="BU15" i="14"/>
  <c r="CH7" i="14"/>
  <c r="BO17" i="14"/>
  <c r="DK13" i="14"/>
  <c r="CC18" i="14"/>
  <c r="CG19" i="14"/>
  <c r="CO6" i="14"/>
  <c r="CG12" i="14"/>
  <c r="CY9" i="14"/>
  <c r="CN17" i="14"/>
  <c r="DF5" i="14"/>
  <c r="BW10" i="14"/>
  <c r="CE13" i="14"/>
  <c r="CT15" i="14"/>
  <c r="CJ19" i="14"/>
  <c r="BY5" i="14"/>
  <c r="CD6" i="14"/>
  <c r="CQ12" i="14"/>
  <c r="BO8" i="14"/>
  <c r="CI14" i="14"/>
  <c r="CD12" i="14"/>
  <c r="BT17" i="14"/>
  <c r="CH9" i="14"/>
  <c r="CN14" i="14"/>
  <c r="BX7" i="14"/>
  <c r="BX4" i="14"/>
  <c r="CX4" i="14"/>
  <c r="CR10" i="14"/>
  <c r="CK6" i="14"/>
  <c r="BV7" i="14"/>
  <c r="DI10" i="14"/>
  <c r="CH19" i="14"/>
  <c r="DL14" i="14"/>
  <c r="CH5" i="14"/>
  <c r="CE17" i="14"/>
  <c r="CX17" i="14"/>
  <c r="DD8" i="14"/>
  <c r="CU5" i="14"/>
  <c r="CN19" i="14"/>
  <c r="BK7" i="14"/>
  <c r="CK9" i="14"/>
  <c r="BQ6" i="14"/>
  <c r="DD9" i="14"/>
  <c r="BQ10" i="14"/>
  <c r="DL9" i="14"/>
  <c r="CP17" i="14"/>
  <c r="CY10" i="14"/>
  <c r="CC13" i="14"/>
  <c r="CD17" i="14"/>
  <c r="BQ8" i="14"/>
  <c r="CO13" i="14"/>
  <c r="CJ12" i="14"/>
  <c r="DC10" i="14"/>
  <c r="CG5" i="14"/>
  <c r="DJ10" i="14"/>
  <c r="BR6" i="14"/>
  <c r="BQ14" i="14"/>
  <c r="CX13" i="14"/>
  <c r="CS19" i="14"/>
  <c r="DF15" i="14"/>
  <c r="DB4" i="14"/>
  <c r="BP18" i="14"/>
  <c r="DI13" i="14"/>
  <c r="BP13" i="14"/>
  <c r="DL5" i="14"/>
  <c r="DG18" i="14"/>
  <c r="CF9" i="14"/>
  <c r="CH10" i="14"/>
  <c r="CL18" i="14"/>
  <c r="DJ11" i="14"/>
  <c r="BO7" i="14"/>
  <c r="CT13" i="14"/>
  <c r="CO11" i="14"/>
  <c r="CY8" i="14"/>
  <c r="BQ5" i="14"/>
  <c r="CF7" i="14"/>
  <c r="CM9" i="14"/>
  <c r="DC11" i="14"/>
  <c r="CX19" i="14"/>
  <c r="CK15" i="14"/>
  <c r="CC17" i="14"/>
  <c r="CY17" i="14"/>
  <c r="BW12" i="14"/>
  <c r="CY15" i="14"/>
  <c r="CJ11" i="14"/>
  <c r="BR16" i="14"/>
  <c r="CD7" i="14"/>
  <c r="CM12" i="14"/>
  <c r="CP10" i="14"/>
  <c r="BU9" i="14"/>
  <c r="CS9" i="14"/>
  <c r="CE14" i="14"/>
  <c r="BV15" i="14"/>
  <c r="CI18" i="14"/>
  <c r="CS6" i="14"/>
  <c r="CA6" i="14"/>
  <c r="DK15" i="14"/>
  <c r="BX19" i="14"/>
  <c r="DA7" i="14"/>
  <c r="BS19" i="14"/>
  <c r="CN16" i="14"/>
  <c r="DE14" i="14"/>
  <c r="CA9" i="14"/>
  <c r="BV12" i="14"/>
  <c r="BO16" i="14"/>
  <c r="DC13" i="14"/>
  <c r="DJ4" i="14"/>
  <c r="CZ16" i="14"/>
  <c r="BP5" i="14"/>
  <c r="BY11" i="14"/>
  <c r="DE13" i="14"/>
  <c r="CU6" i="14"/>
  <c r="DA11" i="14"/>
  <c r="CL17" i="14"/>
  <c r="DE10" i="14"/>
  <c r="CR18" i="14"/>
  <c r="CO7" i="14"/>
  <c r="CJ6" i="14"/>
  <c r="DF14" i="14"/>
  <c r="CD16" i="14"/>
  <c r="CT18" i="14"/>
  <c r="BT14" i="14"/>
  <c r="CX15" i="14"/>
  <c r="CW5" i="14"/>
  <c r="CB19" i="14"/>
  <c r="BN18" i="14"/>
  <c r="BZ14" i="14"/>
  <c r="CL16" i="14"/>
  <c r="DJ14" i="14"/>
  <c r="BY18" i="14"/>
  <c r="DI11" i="14"/>
  <c r="CC15" i="14"/>
  <c r="DC8" i="14"/>
  <c r="DB5" i="14"/>
  <c r="BP19" i="14"/>
  <c r="CV7" i="14"/>
  <c r="BT15" i="14"/>
  <c r="BY10" i="14"/>
  <c r="CB7" i="14"/>
  <c r="CU16" i="14"/>
  <c r="BW15" i="14"/>
  <c r="DH18" i="14"/>
  <c r="CG14" i="14"/>
  <c r="CG9" i="14"/>
  <c r="BY16" i="14"/>
  <c r="BY13" i="14"/>
  <c r="DI12" i="14"/>
  <c r="DH5" i="14"/>
  <c r="DI14" i="14"/>
  <c r="CM16" i="14"/>
  <c r="CL12" i="14"/>
  <c r="CV11" i="14"/>
  <c r="CG16" i="14"/>
  <c r="BU16" i="14"/>
  <c r="CC6" i="14"/>
  <c r="BM16" i="14"/>
  <c r="CO18" i="14"/>
  <c r="BT5" i="14"/>
  <c r="CX8" i="14"/>
  <c r="CY13" i="14"/>
  <c r="CZ10" i="14"/>
  <c r="BU4" i="14"/>
  <c r="CD10" i="14"/>
  <c r="CN11" i="14"/>
  <c r="BW6" i="14"/>
  <c r="BY8" i="14"/>
  <c r="CK12" i="14"/>
  <c r="CJ13" i="14"/>
  <c r="CF11" i="14"/>
  <c r="BQ11" i="14"/>
  <c r="CQ16" i="14"/>
  <c r="CA10" i="14"/>
  <c r="BO18" i="14"/>
  <c r="DH12" i="14"/>
  <c r="DA19" i="14"/>
  <c r="CX11" i="14"/>
  <c r="DE18" i="14"/>
  <c r="CK18" i="14"/>
  <c r="CR17" i="14"/>
  <c r="BS12" i="14"/>
  <c r="CP18" i="14"/>
  <c r="BU17" i="14"/>
  <c r="BS5" i="14"/>
  <c r="DA5" i="14"/>
  <c r="DH19" i="14"/>
  <c r="CJ10" i="14"/>
  <c r="CY4" i="14"/>
  <c r="DJ19" i="14"/>
  <c r="BL19" i="14"/>
  <c r="DK17" i="14"/>
  <c r="CH17" i="14"/>
  <c r="CO15" i="14"/>
  <c r="BO6" i="14"/>
  <c r="BP8" i="14"/>
  <c r="DE6" i="14"/>
  <c r="DL12" i="14"/>
  <c r="BQ13" i="14"/>
  <c r="DI5" i="14"/>
  <c r="CL11" i="14"/>
  <c r="CZ17" i="14"/>
  <c r="CP11" i="14"/>
  <c r="CP6" i="14"/>
  <c r="DI7" i="14"/>
  <c r="BV16" i="14"/>
  <c r="BO14" i="14"/>
  <c r="CU15" i="14"/>
  <c r="CV12" i="14"/>
  <c r="CH4" i="14"/>
  <c r="BW7" i="14"/>
  <c r="BP6" i="14"/>
  <c r="CM15" i="14"/>
  <c r="CN12" i="14"/>
  <c r="BT11" i="14"/>
  <c r="CG13" i="14"/>
  <c r="BP4" i="14"/>
  <c r="CA11" i="14"/>
  <c r="CT19" i="14"/>
  <c r="CC10" i="14"/>
  <c r="DA6" i="14"/>
  <c r="CE5" i="14"/>
  <c r="CE9" i="14"/>
  <c r="CB18" i="14"/>
  <c r="DE8" i="14"/>
  <c r="CO12" i="14"/>
  <c r="BS6" i="14"/>
  <c r="DB11" i="14"/>
  <c r="DJ9" i="14"/>
  <c r="BS17" i="14"/>
  <c r="BM14" i="14"/>
  <c r="CF16" i="14"/>
  <c r="BW11" i="14"/>
  <c r="BN16" i="14"/>
  <c r="DI15" i="14"/>
  <c r="CW17" i="14"/>
  <c r="CX16" i="14"/>
  <c r="DI18" i="14"/>
  <c r="DA14" i="14"/>
  <c r="BS7" i="14"/>
  <c r="CZ6" i="14"/>
  <c r="CO17" i="14"/>
  <c r="BO4" i="14"/>
  <c r="CQ11" i="14"/>
  <c r="CL14" i="14"/>
  <c r="BU10" i="14"/>
  <c r="CO8" i="14"/>
  <c r="CE12" i="14"/>
  <c r="CB13" i="14"/>
  <c r="CA18" i="14"/>
  <c r="DH8" i="14"/>
  <c r="CX6" i="14"/>
  <c r="CW11" i="14"/>
  <c r="DJ13" i="14"/>
  <c r="CZ14" i="14"/>
  <c r="DK18" i="14"/>
  <c r="CZ15" i="14"/>
  <c r="DC6" i="14"/>
  <c r="DB10" i="14"/>
  <c r="CM13" i="14"/>
  <c r="CQ10" i="14"/>
  <c r="BS9" i="14"/>
  <c r="DC19" i="14"/>
  <c r="BX14" i="14"/>
  <c r="BM17" i="14"/>
  <c r="BQ15" i="14"/>
  <c r="BT9" i="14"/>
  <c r="DF16" i="14"/>
  <c r="CA14" i="14"/>
  <c r="CB12" i="14"/>
  <c r="BM4" i="14"/>
  <c r="CI7" i="14"/>
  <c r="CY18" i="14"/>
  <c r="DJ16" i="14"/>
  <c r="DD11" i="14"/>
  <c r="CD14" i="14"/>
  <c r="DE15" i="14"/>
  <c r="BQ17" i="14"/>
  <c r="CH18" i="14"/>
  <c r="BX16" i="14"/>
  <c r="CG18" i="14"/>
  <c r="CC19" i="14"/>
  <c r="BM18" i="14"/>
  <c r="CM11" i="14"/>
  <c r="BV14" i="14"/>
  <c r="CV13" i="14"/>
  <c r="CA17" i="14"/>
  <c r="CU10" i="14"/>
  <c r="CI4" i="14"/>
  <c r="CZ13" i="14"/>
  <c r="CC7" i="14"/>
  <c r="CS16" i="14"/>
  <c r="CJ17" i="14"/>
  <c r="BS13" i="14"/>
  <c r="CS13" i="14"/>
  <c r="BT13" i="14"/>
  <c r="CM17" i="14"/>
  <c r="DH14" i="14"/>
  <c r="DL7" i="14"/>
  <c r="CP8" i="14"/>
  <c r="DE9" i="14"/>
  <c r="BS16" i="14"/>
  <c r="BS14" i="14"/>
  <c r="DB13" i="14"/>
  <c r="CB4" i="14"/>
  <c r="BR12" i="14"/>
  <c r="CJ16" i="14"/>
  <c r="DF6" i="14"/>
  <c r="CQ8" i="14"/>
  <c r="CS12" i="14"/>
  <c r="CX7" i="14"/>
  <c r="DD4" i="14"/>
  <c r="CT11" i="14"/>
  <c r="BM19" i="14"/>
  <c r="DJ8" i="14"/>
  <c r="CI5" i="14"/>
  <c r="CS17" i="14"/>
  <c r="DC16" i="14"/>
  <c r="BL12" i="14"/>
  <c r="BW14" i="14"/>
  <c r="CG8" i="14"/>
  <c r="DK9" i="14"/>
  <c r="CI8" i="14"/>
  <c r="CS8" i="14"/>
  <c r="DL15" i="14"/>
  <c r="CM10" i="14"/>
  <c r="DC12" i="14"/>
  <c r="DD14" i="14"/>
  <c r="CL6" i="14"/>
  <c r="BU19" i="14"/>
  <c r="BZ15" i="14"/>
  <c r="BN9" i="14"/>
  <c r="CE18" i="14"/>
  <c r="CH12" i="14"/>
  <c r="DI6" i="14"/>
  <c r="CU17" i="14"/>
  <c r="BW5" i="14"/>
  <c r="BT12" i="14"/>
  <c r="DH7" i="14"/>
  <c r="CM8" i="14"/>
  <c r="CV9" i="14"/>
  <c r="CY16" i="14"/>
  <c r="CI15" i="14"/>
  <c r="DG10" i="14"/>
  <c r="CR15" i="14"/>
  <c r="BT7" i="14"/>
  <c r="DI19" i="14"/>
  <c r="CU14" i="14"/>
  <c r="CB17" i="14"/>
  <c r="BZ11" i="14"/>
  <c r="CI16" i="14"/>
  <c r="CM6" i="14"/>
  <c r="BY19" i="14"/>
  <c r="CM5" i="14"/>
  <c r="CO10" i="14"/>
  <c r="BR11" i="14"/>
  <c r="CI10" i="14"/>
  <c r="BO15" i="14"/>
  <c r="CM18" i="14"/>
  <c r="DH15" i="14"/>
  <c r="CR16" i="14"/>
  <c r="BQ16" i="14"/>
  <c r="DH4" i="14"/>
  <c r="DA12" i="14"/>
  <c r="BX17" i="14"/>
  <c r="CO19" i="14"/>
  <c r="CA19" i="14"/>
  <c r="BN11" i="14"/>
  <c r="DH16" i="14"/>
  <c r="BU12" i="14"/>
  <c r="DL13" i="14"/>
  <c r="DJ18" i="14"/>
  <c r="CB11" i="14"/>
  <c r="BS15" i="14"/>
  <c r="CT17" i="14"/>
  <c r="CW13" i="14"/>
  <c r="CE6" i="14"/>
  <c r="DF7" i="14"/>
  <c r="CZ8" i="14"/>
  <c r="DA9" i="14"/>
  <c r="CR6" i="14"/>
  <c r="CV15" i="14"/>
  <c r="CC14" i="14"/>
  <c r="DL11" i="14"/>
  <c r="BV13" i="14"/>
  <c r="CY19" i="14"/>
  <c r="DH11" i="14"/>
  <c r="CU19" i="14"/>
  <c r="DH6" i="14"/>
  <c r="BR19" i="14"/>
  <c r="CN8" i="14"/>
  <c r="CQ15" i="14"/>
  <c r="BW16" i="14"/>
  <c r="DE16" i="14"/>
  <c r="CQ6" i="14"/>
  <c r="CU13" i="14"/>
  <c r="DK19" i="14"/>
  <c r="CU18" i="14"/>
  <c r="CD11" i="14"/>
  <c r="CT16" i="14"/>
  <c r="CE7" i="14"/>
  <c r="CB15" i="14"/>
  <c r="BP12" i="14"/>
  <c r="CP14" i="14"/>
  <c r="CE11" i="14"/>
  <c r="DF12" i="14"/>
  <c r="CJ18" i="14"/>
  <c r="BN15" i="14"/>
  <c r="CL19" i="14"/>
  <c r="BY15" i="14"/>
  <c r="DL10" i="14"/>
  <c r="BZ12" i="14"/>
  <c r="BR17" i="14"/>
  <c r="CR14" i="14"/>
  <c r="CH11" i="14"/>
  <c r="CU8" i="14"/>
  <c r="CK13" i="14"/>
  <c r="BZ5" i="14"/>
  <c r="CR4" i="14"/>
  <c r="DH13" i="14"/>
  <c r="BP11" i="14"/>
  <c r="CW9" i="14"/>
  <c r="BL8" i="14"/>
  <c r="CJ9" i="14"/>
  <c r="BZ16" i="14"/>
  <c r="CR8" i="14"/>
  <c r="BN12" i="14"/>
  <c r="CX10" i="14"/>
  <c r="CC9" i="14"/>
  <c r="BS18" i="14"/>
  <c r="DG15" i="14"/>
  <c r="CD15" i="14"/>
  <c r="CI19" i="14"/>
  <c r="BN4" i="14"/>
  <c r="DC15" i="14"/>
  <c r="BM15" i="14"/>
  <c r="CY7" i="14"/>
  <c r="BQ9" i="14"/>
  <c r="CH8" i="14"/>
  <c r="BW19" i="14"/>
  <c r="CE16" i="14"/>
  <c r="CW8" i="14"/>
  <c r="BZ8" i="14"/>
  <c r="CJ14" i="14"/>
  <c r="BT8" i="14"/>
  <c r="BR5" i="14"/>
  <c r="DG14" i="14"/>
  <c r="CB10" i="14"/>
  <c r="CW14" i="14"/>
  <c r="DJ6" i="14"/>
  <c r="BS4" i="14"/>
  <c r="BT19" i="14"/>
  <c r="CH16" i="14"/>
  <c r="BO13" i="14"/>
  <c r="CI6" i="14"/>
  <c r="CA12" i="14"/>
  <c r="CN6" i="14"/>
  <c r="DH9" i="14"/>
  <c r="CK4" i="14"/>
  <c r="BJ8" i="14"/>
  <c r="BK19" i="14"/>
  <c r="DS8" i="14"/>
  <c r="DR7" i="14"/>
  <c r="DP15" i="14"/>
  <c r="DU19" i="14"/>
  <c r="DU14" i="14"/>
  <c r="DU9" i="14"/>
  <c r="DV19" i="14"/>
  <c r="DP4" i="14"/>
  <c r="DR4" i="14"/>
  <c r="DT16" i="14"/>
  <c r="DU12" i="14"/>
  <c r="DP7" i="14"/>
  <c r="DS14" i="14"/>
  <c r="DU13" i="14"/>
  <c r="DN19" i="14"/>
  <c r="DV11" i="14"/>
  <c r="DV16" i="14"/>
  <c r="DQ5" i="14"/>
  <c r="DS15" i="14"/>
  <c r="DU7" i="14"/>
  <c r="DM16" i="14"/>
  <c r="DU4" i="14"/>
  <c r="DP17" i="14"/>
  <c r="DQ11" i="14"/>
  <c r="DV8" i="14"/>
  <c r="DP9" i="14"/>
  <c r="DN15" i="14"/>
  <c r="DS13" i="14"/>
  <c r="DV18" i="14"/>
  <c r="DN13" i="14"/>
  <c r="DR12" i="14"/>
  <c r="DQ4" i="14"/>
  <c r="DN7" i="14"/>
  <c r="DR17" i="14"/>
  <c r="DU10" i="14"/>
  <c r="DQ13" i="14"/>
  <c r="DO6" i="14"/>
  <c r="DR10" i="14"/>
  <c r="DS17" i="14"/>
  <c r="DN5" i="14"/>
  <c r="DR6" i="14"/>
  <c r="DP12" i="14"/>
  <c r="DO17" i="14"/>
  <c r="DO14" i="14"/>
  <c r="DU15" i="14"/>
  <c r="DV9" i="14"/>
  <c r="DM18" i="14"/>
  <c r="DP10" i="14"/>
  <c r="DO12" i="14"/>
  <c r="DS6" i="14"/>
  <c r="DO10" i="14"/>
  <c r="DN18" i="14"/>
  <c r="DT11" i="14"/>
  <c r="DM14" i="14"/>
  <c r="DQ6" i="14"/>
  <c r="DP8" i="14"/>
  <c r="DM11" i="14"/>
  <c r="DQ16" i="14"/>
  <c r="DR5" i="14"/>
  <c r="DT9" i="14"/>
  <c r="DU16" i="14"/>
  <c r="DU17" i="14"/>
  <c r="DM5" i="14"/>
  <c r="DQ15" i="14"/>
  <c r="DT10" i="14"/>
  <c r="DN16" i="14"/>
  <c r="DN4" i="14"/>
  <c r="DT13" i="14"/>
  <c r="DT19" i="14"/>
  <c r="DQ12" i="14"/>
  <c r="DT4" i="14"/>
  <c r="DR14" i="14"/>
  <c r="DM6" i="14"/>
  <c r="DQ17" i="14"/>
  <c r="DQ8" i="14"/>
  <c r="DS9" i="14"/>
  <c r="DQ9" i="14"/>
  <c r="DV17" i="14"/>
  <c r="DQ10" i="14"/>
  <c r="DO19" i="14"/>
  <c r="DT12" i="14"/>
  <c r="DV10" i="14"/>
  <c r="DU6" i="14"/>
  <c r="DO4" i="14"/>
  <c r="DQ7" i="14"/>
  <c r="DP13" i="14"/>
  <c r="DS11" i="14"/>
  <c r="DU5" i="14"/>
  <c r="DS4" i="14"/>
  <c r="DV7" i="14"/>
  <c r="DR18" i="14"/>
  <c r="DP6" i="14"/>
  <c r="DN14" i="14"/>
  <c r="DU8" i="14"/>
  <c r="DM19" i="14"/>
  <c r="B61" i="15"/>
  <c r="DM8" i="14"/>
  <c r="DR9" i="14"/>
  <c r="DO9" i="14"/>
  <c r="DT17" i="14"/>
  <c r="DP11" i="14"/>
  <c r="DS19" i="14"/>
  <c r="DT15" i="14"/>
  <c r="DM15" i="14"/>
  <c r="DS10" i="14"/>
  <c r="DO18" i="14"/>
  <c r="DO16" i="14"/>
  <c r="DM4" i="14"/>
  <c r="DR13" i="14"/>
  <c r="DQ19" i="14"/>
  <c r="DS5" i="14"/>
  <c r="DV4" i="14"/>
  <c r="DS18" i="14"/>
  <c r="DN6" i="14"/>
  <c r="DP19" i="14"/>
  <c r="DN8" i="14"/>
  <c r="DR16" i="14"/>
  <c r="DN9" i="14"/>
  <c r="DP5" i="14"/>
  <c r="DN10" i="14"/>
  <c r="DM13" i="14"/>
  <c r="DM12" i="14"/>
  <c r="DR11" i="14"/>
  <c r="DV5" i="14"/>
  <c r="DT14" i="14"/>
  <c r="DT7" i="14"/>
  <c r="DT18" i="14"/>
  <c r="DM17" i="14"/>
  <c r="DQ14" i="14"/>
  <c r="DR8" i="14"/>
  <c r="DO8" i="14"/>
  <c r="DM9" i="14"/>
  <c r="DM10" i="14"/>
  <c r="DN11" i="14"/>
  <c r="DV12" i="14"/>
  <c r="DR15" i="14"/>
  <c r="DO15" i="14"/>
  <c r="DV6" i="14"/>
  <c r="DQ18" i="14"/>
  <c r="DP16" i="14"/>
  <c r="DM7" i="14"/>
  <c r="DV13" i="14"/>
  <c r="DO13" i="14"/>
  <c r="DU11" i="14"/>
  <c r="DT5" i="14"/>
  <c r="DS7" i="14"/>
  <c r="DU18" i="14"/>
  <c r="DP14" i="14"/>
  <c r="DR19" i="14"/>
  <c r="C61" i="15"/>
  <c r="C65" i="15" s="1"/>
  <c r="C69" i="15" s="1"/>
  <c r="K30" i="15" s="1"/>
  <c r="DS16" i="14"/>
  <c r="DO5" i="14"/>
  <c r="DO11" i="14"/>
  <c r="DS12" i="14"/>
  <c r="DV15" i="14"/>
  <c r="DT6" i="14"/>
  <c r="DP18" i="14"/>
  <c r="DO7" i="14"/>
  <c r="DN12" i="14"/>
  <c r="DV14" i="14"/>
  <c r="DN17" i="14"/>
  <c r="DT8" i="14"/>
  <c r="B62" i="15"/>
  <c r="B66" i="15" s="1"/>
  <c r="B70" i="15" s="1"/>
  <c r="L21" i="15" s="1"/>
  <c r="C60" i="15"/>
  <c r="B63" i="15"/>
  <c r="B67" i="15" s="1"/>
  <c r="B71" i="15" s="1"/>
  <c r="M21" i="15" s="1"/>
  <c r="C63" i="15"/>
  <c r="C67" i="15" s="1"/>
  <c r="C71" i="15" s="1"/>
  <c r="M30" i="15" s="1"/>
  <c r="B60" i="15"/>
  <c r="B64" i="15" s="1"/>
  <c r="B68" i="15" s="1"/>
  <c r="J21" i="15" s="1"/>
  <c r="C62" i="15"/>
  <c r="C66" i="15" s="1"/>
  <c r="C70" i="15" s="1"/>
  <c r="L30" i="15" s="1"/>
  <c r="C4" i="20" l="1"/>
  <c r="F4" i="20" s="1"/>
  <c r="C3" i="20"/>
  <c r="F3" i="20" s="1"/>
  <c r="B1" i="20"/>
  <c r="E1" i="20" s="1"/>
  <c r="B4" i="20"/>
  <c r="E4" i="20" s="1"/>
  <c r="C2" i="20"/>
  <c r="F2" i="20" s="1"/>
  <c r="B3" i="20"/>
  <c r="E3" i="20" s="1"/>
  <c r="D61" i="15"/>
  <c r="D65" i="15" s="1"/>
  <c r="B65" i="15"/>
  <c r="D63" i="15"/>
  <c r="D67" i="15" s="1"/>
  <c r="D60" i="15"/>
  <c r="D64" i="15" s="1"/>
  <c r="G21" i="15"/>
  <c r="M22" i="15"/>
  <c r="M20" i="15"/>
  <c r="E21" i="15"/>
  <c r="L20" i="15"/>
  <c r="L22" i="15"/>
  <c r="J22" i="15"/>
  <c r="A21" i="15"/>
  <c r="J20" i="15"/>
  <c r="L31" i="15"/>
  <c r="L29" i="15"/>
  <c r="E30" i="15"/>
  <c r="M29" i="15"/>
  <c r="G30" i="15"/>
  <c r="M31" i="15"/>
  <c r="K31" i="15"/>
  <c r="C30" i="15"/>
  <c r="K29" i="15"/>
  <c r="D62" i="15"/>
  <c r="D66" i="15" s="1"/>
  <c r="C64" i="15"/>
  <c r="D71" i="15" l="1"/>
  <c r="M39" i="15" s="1"/>
  <c r="M38" i="15" s="1"/>
  <c r="D4" i="20"/>
  <c r="G4" i="20" s="1"/>
  <c r="H4" i="20" s="1"/>
  <c r="D68" i="15"/>
  <c r="J39" i="15" s="1"/>
  <c r="J40" i="15" s="1"/>
  <c r="D1" i="20"/>
  <c r="G1" i="20" s="1"/>
  <c r="B69" i="15"/>
  <c r="K21" i="15" s="1"/>
  <c r="C21" i="15" s="1"/>
  <c r="B2" i="20"/>
  <c r="E2" i="20" s="1"/>
  <c r="H2" i="20" s="1"/>
  <c r="D70" i="15"/>
  <c r="L39" i="15" s="1"/>
  <c r="L40" i="15" s="1"/>
  <c r="D3" i="20"/>
  <c r="G3" i="20" s="1"/>
  <c r="H3" i="20" s="1"/>
  <c r="D69" i="15"/>
  <c r="K39" i="15" s="1"/>
  <c r="C39" i="15" s="1"/>
  <c r="D2" i="20"/>
  <c r="G2" i="20" s="1"/>
  <c r="C68" i="15"/>
  <c r="J30" i="15" s="1"/>
  <c r="C1" i="20"/>
  <c r="F1" i="20" s="1"/>
  <c r="H1" i="20" s="1"/>
  <c r="K40" i="15"/>
  <c r="K41" i="15" s="1"/>
  <c r="K38" i="15"/>
  <c r="K37" i="15" s="1"/>
  <c r="G39" i="15"/>
  <c r="M40" i="15"/>
  <c r="M41" i="15" s="1"/>
  <c r="J38" i="15"/>
  <c r="J37" i="15" s="1"/>
  <c r="A39" i="15"/>
  <c r="J29" i="15"/>
  <c r="A30" i="15"/>
  <c r="J31" i="15"/>
  <c r="K28" i="15"/>
  <c r="C29" i="15"/>
  <c r="G29" i="15"/>
  <c r="M28" i="15"/>
  <c r="K32" i="15"/>
  <c r="C31" i="15"/>
  <c r="L28" i="15"/>
  <c r="E29" i="15"/>
  <c r="E22" i="15"/>
  <c r="L23" i="15"/>
  <c r="A40" i="15"/>
  <c r="J41" i="15"/>
  <c r="J19" i="15"/>
  <c r="A20" i="15"/>
  <c r="L32" i="15"/>
  <c r="E31" i="15"/>
  <c r="L19" i="15"/>
  <c r="E20" i="15"/>
  <c r="M37" i="15"/>
  <c r="G38" i="15"/>
  <c r="G20" i="15"/>
  <c r="M19" i="15"/>
  <c r="G31" i="15"/>
  <c r="M32" i="15"/>
  <c r="J23" i="15"/>
  <c r="A22" i="15"/>
  <c r="M23" i="15"/>
  <c r="G22" i="15"/>
  <c r="K22" i="15" l="1"/>
  <c r="K23" i="15" s="1"/>
  <c r="K24" i="15" s="1"/>
  <c r="C24" i="15" s="1"/>
  <c r="L38" i="15"/>
  <c r="E39" i="15"/>
  <c r="K20" i="15"/>
  <c r="C20" i="15" s="1"/>
  <c r="C38" i="15"/>
  <c r="G40" i="15"/>
  <c r="C40" i="15"/>
  <c r="A38" i="15"/>
  <c r="C22" i="15"/>
  <c r="K42" i="15"/>
  <c r="C42" i="15" s="1"/>
  <c r="C41" i="15"/>
  <c r="C32" i="15"/>
  <c r="K33" i="15"/>
  <c r="C33" i="15" s="1"/>
  <c r="M33" i="15"/>
  <c r="G33" i="15" s="1"/>
  <c r="G32" i="15"/>
  <c r="J42" i="15"/>
  <c r="A42" i="15" s="1"/>
  <c r="A41" i="15"/>
  <c r="A23" i="15"/>
  <c r="J24" i="15"/>
  <c r="A24" i="15" s="1"/>
  <c r="L18" i="15"/>
  <c r="E18" i="15" s="1"/>
  <c r="E19" i="15"/>
  <c r="M27" i="15"/>
  <c r="G27" i="15" s="1"/>
  <c r="G28" i="15"/>
  <c r="K36" i="15"/>
  <c r="C36" i="15" s="1"/>
  <c r="C37" i="15"/>
  <c r="E32" i="15"/>
  <c r="L33" i="15"/>
  <c r="E33" i="15" s="1"/>
  <c r="J36" i="15"/>
  <c r="A36" i="15" s="1"/>
  <c r="A37" i="15"/>
  <c r="M18" i="15"/>
  <c r="G18" i="15" s="1"/>
  <c r="G19" i="15"/>
  <c r="L24" i="15"/>
  <c r="E24" i="15" s="1"/>
  <c r="E23" i="15"/>
  <c r="E38" i="15"/>
  <c r="L37" i="15"/>
  <c r="K27" i="15"/>
  <c r="C27" i="15" s="1"/>
  <c r="C28" i="15"/>
  <c r="G41" i="15"/>
  <c r="M42" i="15"/>
  <c r="G42" i="15" s="1"/>
  <c r="C23" i="15"/>
  <c r="E40" i="15"/>
  <c r="L41" i="15"/>
  <c r="A31" i="15"/>
  <c r="J32" i="15"/>
  <c r="M24" i="15"/>
  <c r="G24" i="15" s="1"/>
  <c r="G23" i="15"/>
  <c r="G37" i="15"/>
  <c r="M36" i="15"/>
  <c r="G36" i="15" s="1"/>
  <c r="A19" i="15"/>
  <c r="J18" i="15"/>
  <c r="A18" i="15" s="1"/>
  <c r="E28" i="15"/>
  <c r="L27" i="15"/>
  <c r="E27" i="15" s="1"/>
  <c r="J28" i="15"/>
  <c r="A29" i="15"/>
  <c r="K19" i="15" l="1"/>
  <c r="C19" i="15" s="1"/>
  <c r="L42" i="15"/>
  <c r="E42" i="15" s="1"/>
  <c r="E41" i="15"/>
  <c r="J27" i="15"/>
  <c r="A27" i="15" s="1"/>
  <c r="A28" i="15"/>
  <c r="A32" i="15"/>
  <c r="J33" i="15"/>
  <c r="A33" i="15" s="1"/>
  <c r="E37" i="15"/>
  <c r="L36" i="15"/>
  <c r="E36" i="15" s="1"/>
  <c r="K18" i="15" l="1"/>
  <c r="C18" i="15" s="1"/>
</calcChain>
</file>

<file path=xl/sharedStrings.xml><?xml version="1.0" encoding="utf-8"?>
<sst xmlns="http://schemas.openxmlformats.org/spreadsheetml/2006/main" count="4055" uniqueCount="577">
  <si>
    <t>Parameters</t>
  </si>
  <si>
    <t>Most</t>
  </si>
  <si>
    <t>Least</t>
  </si>
  <si>
    <t>Simialr in Most / Least</t>
  </si>
  <si>
    <t>Trait Relation (Most)</t>
  </si>
  <si>
    <t>Trait Relation (Least)</t>
  </si>
  <si>
    <t>Enthusiastic</t>
  </si>
  <si>
    <t>A</t>
  </si>
  <si>
    <t>Daring</t>
  </si>
  <si>
    <t>B</t>
  </si>
  <si>
    <t>Diplomatic</t>
  </si>
  <si>
    <t>C</t>
  </si>
  <si>
    <t>Satisfied</t>
  </si>
  <si>
    <t>D</t>
  </si>
  <si>
    <t>Cautious</t>
  </si>
  <si>
    <t>Determined</t>
  </si>
  <si>
    <t>Convincing</t>
  </si>
  <si>
    <t>Good-Natured</t>
  </si>
  <si>
    <t>N</t>
  </si>
  <si>
    <t>Friendly</t>
  </si>
  <si>
    <t>Accurate</t>
  </si>
  <si>
    <t>Outspoken</t>
  </si>
  <si>
    <t>Calm</t>
  </si>
  <si>
    <t>Talkative</t>
  </si>
  <si>
    <t>Controlled</t>
  </si>
  <si>
    <t>Conventional</t>
  </si>
  <si>
    <t>Decisive</t>
  </si>
  <si>
    <t>Adventurous</t>
  </si>
  <si>
    <t>Insightful</t>
  </si>
  <si>
    <t>Outgoing</t>
  </si>
  <si>
    <t>Moderate</t>
  </si>
  <si>
    <t>Gentle</t>
  </si>
  <si>
    <t>Persuasive</t>
  </si>
  <si>
    <t>Humble</t>
  </si>
  <si>
    <t>Original</t>
  </si>
  <si>
    <t>Expressive</t>
  </si>
  <si>
    <t>Concientious</t>
  </si>
  <si>
    <t>Dominant</t>
  </si>
  <si>
    <t>Responsive</t>
  </si>
  <si>
    <t>Poised</t>
  </si>
  <si>
    <t>Observant</t>
  </si>
  <si>
    <t>Modest</t>
  </si>
  <si>
    <t>Impatient</t>
  </si>
  <si>
    <t>Tactful</t>
  </si>
  <si>
    <t>Agreeable</t>
  </si>
  <si>
    <t>Magnetic</t>
  </si>
  <si>
    <t>Insistent</t>
  </si>
  <si>
    <t>Brave</t>
  </si>
  <si>
    <t>Inspiring</t>
  </si>
  <si>
    <t>Submissive</t>
  </si>
  <si>
    <t>Timid</t>
  </si>
  <si>
    <t>Reserved</t>
  </si>
  <si>
    <t>Obliging</t>
  </si>
  <si>
    <t>Strong-Willed</t>
  </si>
  <si>
    <t>Cheerful</t>
  </si>
  <si>
    <t>Stimulating</t>
  </si>
  <si>
    <t>Kind</t>
  </si>
  <si>
    <t>Perceptive</t>
  </si>
  <si>
    <t>Independent</t>
  </si>
  <si>
    <t>Competitive</t>
  </si>
  <si>
    <t>Considerate</t>
  </si>
  <si>
    <t>Joyful</t>
  </si>
  <si>
    <t>Private</t>
  </si>
  <si>
    <t>Fussy</t>
  </si>
  <si>
    <t>Obedient</t>
  </si>
  <si>
    <t>Firm</t>
  </si>
  <si>
    <t>Playful</t>
  </si>
  <si>
    <t>Attractive</t>
  </si>
  <si>
    <t>Introspective</t>
  </si>
  <si>
    <t>Stubborn</t>
  </si>
  <si>
    <t>Predictable</t>
  </si>
  <si>
    <t>Logical</t>
  </si>
  <si>
    <t>Bold</t>
  </si>
  <si>
    <t>Loyal</t>
  </si>
  <si>
    <t>Charming</t>
  </si>
  <si>
    <t>Sociable</t>
  </si>
  <si>
    <t>Patient</t>
  </si>
  <si>
    <t>Self-Reliant</t>
  </si>
  <si>
    <t>Soft-Spoken</t>
  </si>
  <si>
    <t>Willing</t>
  </si>
  <si>
    <t>Eager</t>
  </si>
  <si>
    <t>Thorough</t>
  </si>
  <si>
    <t>High-Spirited</t>
  </si>
  <si>
    <t>Aggressive</t>
  </si>
  <si>
    <t>Extroverted</t>
  </si>
  <si>
    <t>Amiable</t>
  </si>
  <si>
    <t>Fearful</t>
  </si>
  <si>
    <t>Confident</t>
  </si>
  <si>
    <t>Sympathetic</t>
  </si>
  <si>
    <t>Impartial</t>
  </si>
  <si>
    <t>Assertive</t>
  </si>
  <si>
    <t>Well-Disciplined</t>
  </si>
  <si>
    <t>Generous</t>
  </si>
  <si>
    <t>Animated</t>
  </si>
  <si>
    <t>S</t>
  </si>
  <si>
    <t>Persistent</t>
  </si>
  <si>
    <t>Impulsive</t>
  </si>
  <si>
    <t>Introverted</t>
  </si>
  <si>
    <t>Forceful</t>
  </si>
  <si>
    <t>Easy Going</t>
  </si>
  <si>
    <t>Good Mixer</t>
  </si>
  <si>
    <t>Refined</t>
  </si>
  <si>
    <t>Vigorous</t>
  </si>
  <si>
    <t>Lenient</t>
  </si>
  <si>
    <t>Captivating</t>
  </si>
  <si>
    <t>Contented</t>
  </si>
  <si>
    <t>Demanding</t>
  </si>
  <si>
    <t>Compliant</t>
  </si>
  <si>
    <t>Argumentative</t>
  </si>
  <si>
    <t>Systematic</t>
  </si>
  <si>
    <t>Cooperative</t>
  </si>
  <si>
    <t>Light-Hearted</t>
  </si>
  <si>
    <t>Jovial</t>
  </si>
  <si>
    <t>Precise</t>
  </si>
  <si>
    <t>Direct</t>
  </si>
  <si>
    <t>Even-Tempered</t>
  </si>
  <si>
    <t>Restless</t>
  </si>
  <si>
    <t>Neighborly</t>
  </si>
  <si>
    <t>Appealing</t>
  </si>
  <si>
    <t>Careful</t>
  </si>
  <si>
    <t>Respectful</t>
  </si>
  <si>
    <t>Pioneering</t>
  </si>
  <si>
    <t>Optimistic</t>
  </si>
  <si>
    <t>Helpful</t>
  </si>
  <si>
    <t>Diplomatic (Polite, Gracious)</t>
  </si>
  <si>
    <t>Determined (Driven, Strong-willed)</t>
  </si>
  <si>
    <t>Conventional (Traditional, Typical)</t>
  </si>
  <si>
    <t>Adventurous (Courageous)</t>
  </si>
  <si>
    <t>Insightful (good judgement)</t>
  </si>
  <si>
    <t>Persuasive (Effective, Influential)</t>
  </si>
  <si>
    <t>Concientious (Moral, Honest)</t>
  </si>
  <si>
    <t>Poised (Appealing)</t>
  </si>
  <si>
    <t>Observant (Attentive, Watchful)</t>
  </si>
  <si>
    <t>Tactful (Polite, Courteous)</t>
  </si>
  <si>
    <t>Magnetic (Attractive, Appealing)</t>
  </si>
  <si>
    <t>Insistent (unrelenting, assertive)</t>
  </si>
  <si>
    <t>Timid (Shy, Gentle)</t>
  </si>
  <si>
    <t>Obliging (Considerate, Accommodating)</t>
  </si>
  <si>
    <t>Stimulating (Exciting, Inspiring)</t>
  </si>
  <si>
    <t>Perceptive (Attentive, Aware)</t>
  </si>
  <si>
    <t>Considerate (Polite, Unselfish)</t>
  </si>
  <si>
    <t>Introspective (Self-Examination, Reflective)</t>
  </si>
  <si>
    <t>Amiable (Friendly, Engaging)</t>
  </si>
  <si>
    <t>Persistent (Continual, relentless)</t>
  </si>
  <si>
    <t>Vigorous (Enthusiastic, forceful)</t>
  </si>
  <si>
    <t>Contented (Pleased, Satisfied)</t>
  </si>
  <si>
    <t>Compliant (Obedient)</t>
  </si>
  <si>
    <t>Even-Tempered (Calm, Easygoing)</t>
  </si>
  <si>
    <t>Restless (Anxious, Not Content)</t>
  </si>
  <si>
    <t>Pioneering (Ahead of its time, Revolutionary)</t>
  </si>
  <si>
    <t>MOST</t>
  </si>
  <si>
    <t>LEAST</t>
  </si>
  <si>
    <t>DIFFERENCE</t>
  </si>
  <si>
    <t>SCORE</t>
  </si>
  <si>
    <t>I</t>
  </si>
  <si>
    <t>Score in Attribute</t>
  </si>
  <si>
    <t>Segment</t>
  </si>
  <si>
    <t>Dominance</t>
  </si>
  <si>
    <t>Influence</t>
  </si>
  <si>
    <t>Steadiness</t>
  </si>
  <si>
    <t>Compliance</t>
  </si>
  <si>
    <t>Egocentric</t>
  </si>
  <si>
    <t>Passive</t>
  </si>
  <si>
    <t>Perfectionist</t>
  </si>
  <si>
    <t>Gregarious</t>
  </si>
  <si>
    <t>Fact-Finder</t>
  </si>
  <si>
    <t>Domineering</t>
  </si>
  <si>
    <t>Emotional</t>
  </si>
  <si>
    <t>Team-Person</t>
  </si>
  <si>
    <t>Forecful</t>
  </si>
  <si>
    <t>Self Promoting</t>
  </si>
  <si>
    <t>Serene</t>
  </si>
  <si>
    <t>Risk-Taker</t>
  </si>
  <si>
    <t>Trusting</t>
  </si>
  <si>
    <t>Possessive</t>
  </si>
  <si>
    <t>Courteous</t>
  </si>
  <si>
    <t>Adventuresome</t>
  </si>
  <si>
    <t>Infuential</t>
  </si>
  <si>
    <t>Complacent</t>
  </si>
  <si>
    <t>Pleasant</t>
  </si>
  <si>
    <t>Inactive</t>
  </si>
  <si>
    <t>Restrained</t>
  </si>
  <si>
    <t>Inquisitive</t>
  </si>
  <si>
    <t>Relaxed</t>
  </si>
  <si>
    <t>High Standards</t>
  </si>
  <si>
    <t>Self-Assured</t>
  </si>
  <si>
    <t>Non Demonstrative</t>
  </si>
  <si>
    <t>Analytical</t>
  </si>
  <si>
    <t>Deliberate</t>
  </si>
  <si>
    <t>Sensitive</t>
  </si>
  <si>
    <t>Quick</t>
  </si>
  <si>
    <t>Mature</t>
  </si>
  <si>
    <t>Self Reliant</t>
  </si>
  <si>
    <t>Stable</t>
  </si>
  <si>
    <t>Evasive</t>
  </si>
  <si>
    <t>Calculated Risk Taker</t>
  </si>
  <si>
    <t>Mobile</t>
  </si>
  <si>
    <t>Own Person</t>
  </si>
  <si>
    <t>Self Critical</t>
  </si>
  <si>
    <t>Observing</t>
  </si>
  <si>
    <t>Self Righteous</t>
  </si>
  <si>
    <t>Unassuming</t>
  </si>
  <si>
    <t>Discriminating</t>
  </si>
  <si>
    <t>Alert</t>
  </si>
  <si>
    <t>Opinionated</t>
  </si>
  <si>
    <t>Self Effacing</t>
  </si>
  <si>
    <t>Reflective</t>
  </si>
  <si>
    <t>Realistic</t>
  </si>
  <si>
    <t>Factual</t>
  </si>
  <si>
    <t>Critical</t>
  </si>
  <si>
    <t>Weighs Pros and Cons</t>
  </si>
  <si>
    <t>Discontented</t>
  </si>
  <si>
    <t>Rigid</t>
  </si>
  <si>
    <t>Meek</t>
  </si>
  <si>
    <t>Fidgety</t>
  </si>
  <si>
    <t>Conservative</t>
  </si>
  <si>
    <t>Retiring</t>
  </si>
  <si>
    <t>Imetuous</t>
  </si>
  <si>
    <t>Peaceful</t>
  </si>
  <si>
    <t>Suspicious</t>
  </si>
  <si>
    <t>Arbitrary</t>
  </si>
  <si>
    <t>Mild</t>
  </si>
  <si>
    <t>Pessimistic</t>
  </si>
  <si>
    <t>Change-Oriented</t>
  </si>
  <si>
    <t>Rebellious</t>
  </si>
  <si>
    <t>Quiet</t>
  </si>
  <si>
    <t>Aloof</t>
  </si>
  <si>
    <t>Fault-Finding</t>
  </si>
  <si>
    <t>Defiant</t>
  </si>
  <si>
    <t>Unsure</t>
  </si>
  <si>
    <t>Withdrawn</t>
  </si>
  <si>
    <t>Spontaneous</t>
  </si>
  <si>
    <t>Obstinate</t>
  </si>
  <si>
    <t>Dependent</t>
  </si>
  <si>
    <t>Self Concious</t>
  </si>
  <si>
    <t>Frustrated by Status Quo</t>
  </si>
  <si>
    <t>Tactless</t>
  </si>
  <si>
    <t>Reticent</t>
  </si>
  <si>
    <t>Active</t>
  </si>
  <si>
    <t>Sarcastic</t>
  </si>
  <si>
    <t>Timestamp</t>
  </si>
  <si>
    <t>Your Name</t>
  </si>
  <si>
    <t>What kind of a role do you play in what you do that requires you to interact with people often. It could be a role that you play at work, your society or sometimes your family and immediate environment.
Just select the role and area based on where you end up interacting with the most number of people.</t>
  </si>
  <si>
    <t>Please select the top 6 traits that you think you possess that either make you good or would you good at what you do.</t>
  </si>
  <si>
    <t>Select one of the words among the 4 that best describes you and one that least describes you.
Only Select one in Most &amp; Only one for Least. [Most]</t>
  </si>
  <si>
    <t>Select one of the words among the 4 that best describes you and one that least describes you.
Only Select one in Most &amp; Only one for Least. [Least]</t>
  </si>
  <si>
    <t>Most A</t>
  </si>
  <si>
    <t>Most B</t>
  </si>
  <si>
    <t>Most C</t>
  </si>
  <si>
    <t>Most D</t>
  </si>
  <si>
    <t>Most N</t>
  </si>
  <si>
    <t>Least A</t>
  </si>
  <si>
    <t>Least B</t>
  </si>
  <si>
    <t>Least C</t>
  </si>
  <si>
    <t>Least D</t>
  </si>
  <si>
    <t>Least N</t>
  </si>
  <si>
    <t>2022/07/26 7:23:01 PM GMT+5:30</t>
  </si>
  <si>
    <t>Sandeep</t>
  </si>
  <si>
    <t>Leader</t>
  </si>
  <si>
    <t>Efficiency;Enthusiasm;Independence;Patience;Self-confidence;Self-motivation</t>
  </si>
  <si>
    <t>2022/07/26 8:51:32 PM GMT+5:30</t>
  </si>
  <si>
    <t>Swarna Latha</t>
  </si>
  <si>
    <t xml:space="preserve">HR </t>
  </si>
  <si>
    <t>Co-operativeness;Friendliness;Patience;Self-confidence;Self-motivation;Thoughtfulness</t>
  </si>
  <si>
    <t>7/27/2022 19:47:42</t>
  </si>
  <si>
    <t>Kalyan nagururu</t>
  </si>
  <si>
    <t>Organizer</t>
  </si>
  <si>
    <t>Accuracy, Efficiency, Independence, Persistence (Endurance), Self-motivation, Thoughtfulness</t>
  </si>
  <si>
    <t>7/27/2022 21:07:05</t>
  </si>
  <si>
    <t>Subbarao kattamuri</t>
  </si>
  <si>
    <t>Managing director of an organisation</t>
  </si>
  <si>
    <t>Accuracy, Efficiency, Independence, Persistence (Endurance), Self-confidence, Self-motivation</t>
  </si>
  <si>
    <t>7/28/2022 8:53:48</t>
  </si>
  <si>
    <t>Ketan Nagavelli</t>
  </si>
  <si>
    <t>Product Manager</t>
  </si>
  <si>
    <t>Accuracy, Co-operativeness, Efficiency, Friendliness, Patience, Persistence (Endurance)</t>
  </si>
  <si>
    <t>7/28/2022 10:23:56</t>
  </si>
  <si>
    <t>Sheena Sharma</t>
  </si>
  <si>
    <t>Mostly interactive at workplace as I spend most of my day there - My role is more of a facilitator who believes in having robust procedures that enable efficiency at work which also is a great motivator for the team of people working with you.. I also think if we can’t look after people around us we will not be able to help ourselves too .. We suffer if people around us suffer , be it work , society or family .</t>
  </si>
  <si>
    <t>Accuracy, Efficiency, Independence, Patience, Sensitivity (Care), Thoughtfulness</t>
  </si>
  <si>
    <t>7/28/2022 8:57:47</t>
  </si>
  <si>
    <t>Natasha Bakthula</t>
  </si>
  <si>
    <t>Plan and design innovative and efficient IT solutions for clients</t>
  </si>
  <si>
    <t>Co-operativeness, Enthusiasm, Friendliness, Independence, Persistence (Endurance), Sensitivity (Care)</t>
  </si>
  <si>
    <t>7/28/2022 9:24:12</t>
  </si>
  <si>
    <t>Priyanka Gupta</t>
  </si>
  <si>
    <t>Head of Marketing</t>
  </si>
  <si>
    <t>Accuracy, Efficiency, Enthusiasm, Persistence (Endurance), Self-confidence, Thoughtfulness</t>
  </si>
  <si>
    <t>7/28/2022 9:59:32</t>
  </si>
  <si>
    <t>Edmundo Marinez</t>
  </si>
  <si>
    <t>Manager</t>
  </si>
  <si>
    <t>Co-operativeness, Enthusiasm, Friendliness, Patience, Self-confidence, Self-motivation</t>
  </si>
  <si>
    <t>7/28/2022 10:06:37</t>
  </si>
  <si>
    <t>Abhiram Kakarlapudi</t>
  </si>
  <si>
    <t>Adviser, Work/Home/Social</t>
  </si>
  <si>
    <t>Co-operativeness, Enthusiasm, Friendliness, Independence, Sensitivity (Care), Thoughtfulness</t>
  </si>
  <si>
    <t>7/28/2022 10:08:08</t>
  </si>
  <si>
    <t>Sushanth Pratap Singh</t>
  </si>
  <si>
    <t>Account head - IT services</t>
  </si>
  <si>
    <t>Efficiency, Enthusiasm, Friendliness, Patience, Self-confidence, Sensitivity (Care)</t>
  </si>
  <si>
    <t>7/28/2022 10:11:12</t>
  </si>
  <si>
    <t>Ramya Yannamani</t>
  </si>
  <si>
    <t>Family role</t>
  </si>
  <si>
    <t>Accuracy, Co-operativeness, Independence, Patience, Self-confidence, Thoughtfulness</t>
  </si>
  <si>
    <t>7/28/2022 10:13:17</t>
  </si>
  <si>
    <t>K Balakrishna</t>
  </si>
  <si>
    <t>Project Management, Visakhapatnam</t>
  </si>
  <si>
    <t>Accuracy, Efficiency, Friendliness, Patience, Self-confidence, Sensitivity (Care)</t>
  </si>
  <si>
    <t>7/28/2022 10:28:35</t>
  </si>
  <si>
    <t>Archit Kamat</t>
  </si>
  <si>
    <t>Initiator</t>
  </si>
  <si>
    <t>Co-operativeness, Efficiency, Friendliness, Self-confidence, Sensitivity (Care), Thoughtfulness</t>
  </si>
  <si>
    <t>7/28/2022 11:46:59</t>
  </si>
  <si>
    <t>Abhay Kumar</t>
  </si>
  <si>
    <t>Training</t>
  </si>
  <si>
    <t>Co-operativeness, Efficiency, Friendliness, Patience, Persistence (Endurance), Sensitivity (Care)</t>
  </si>
  <si>
    <t>7/28/2022 14:49:36</t>
  </si>
  <si>
    <t>Srushti Vilekar</t>
  </si>
  <si>
    <t>Observe, Listen, Instruct, Guide</t>
  </si>
  <si>
    <t>Efficiency, Enthusiasm, Self-confidence, Self-motivation, Sensitivity (Care), Thoughtfulness</t>
  </si>
  <si>
    <t>7/28/2022 15:25:13</t>
  </si>
  <si>
    <t>sushma kattamuri</t>
  </si>
  <si>
    <t>facilitator</t>
  </si>
  <si>
    <t>Accuracy, Efficiency, Enthusiasm, Independence, Self-motivation, Thoughtfulness</t>
  </si>
  <si>
    <t>7/28/2022 15:43:47</t>
  </si>
  <si>
    <t>Geetha Murthy</t>
  </si>
  <si>
    <t>Efficiency, Enthusiasm, Friendliness, Independence, Sensitivity (Care), Thoughtfulness</t>
  </si>
  <si>
    <t>7/28/2022 16:51:02</t>
  </si>
  <si>
    <t>Ramaprasanna Balivada</t>
  </si>
  <si>
    <t>Any Cognitive role</t>
  </si>
  <si>
    <t>Co-operativeness, Efficiency, Enthusiasm, Patience, Persistence (Endurance), Self-confidence</t>
  </si>
  <si>
    <t>7/28/2022 20:06:54</t>
  </si>
  <si>
    <t>DHANUNJAYARAO KALISETTI</t>
  </si>
  <si>
    <t>Training in logistics from Visakahpatnam</t>
  </si>
  <si>
    <t>Accuracy, Co-operativeness, Efficiency, Independence, Patience, Self-confidence</t>
  </si>
  <si>
    <t>7/28/2022 20:36:38</t>
  </si>
  <si>
    <t>Sowndarya</t>
  </si>
  <si>
    <t>In my locality</t>
  </si>
  <si>
    <t>Accuracy, Efficiency, Friendliness, Self-confidence, Self-motivation, Thoughtfulness</t>
  </si>
  <si>
    <t>7/28/2022 20:45:17</t>
  </si>
  <si>
    <t>Vishal Kahar</t>
  </si>
  <si>
    <t>HR &amp; Admin - Reliable Conversation</t>
  </si>
  <si>
    <t>Co-operativeness, Friendliness, Independence, Patience, Self-motivation, Thoughtfulness</t>
  </si>
  <si>
    <t>7/28/2022 20:47:27</t>
  </si>
  <si>
    <t>Vaibhav Chaudhary</t>
  </si>
  <si>
    <t>Plant HR</t>
  </si>
  <si>
    <t>Co-operativeness, Friendliness, Independence, Patience, Sensitivity (Care), Thoughtfulness</t>
  </si>
  <si>
    <t>7/28/2022 21:06:38</t>
  </si>
  <si>
    <t>Abhideep</t>
  </si>
  <si>
    <t>HR</t>
  </si>
  <si>
    <t>Co-operativeness, Enthusiasm, Friendliness, Patience, Persistence (Endurance), Self-confidence</t>
  </si>
  <si>
    <t>7/28/2022 21:09:38</t>
  </si>
  <si>
    <t>Saswata Ray</t>
  </si>
  <si>
    <t>Quality and Operations</t>
  </si>
  <si>
    <t>Accuracy, Efficiency, Friendliness, Patience, Persistence (Endurance), Sensitivity (Care)</t>
  </si>
  <si>
    <t>7/28/2022 22:29:37</t>
  </si>
  <si>
    <t>Rahul Rabade</t>
  </si>
  <si>
    <t>Co-operativeness, Enthusiasm, Friendliness, Self-confidence, Sensitivity (Care), Thoughtfulness</t>
  </si>
  <si>
    <t>7/28/2022 22:30:04</t>
  </si>
  <si>
    <t>Sathish</t>
  </si>
  <si>
    <t>Communicating &amp; interaction</t>
  </si>
  <si>
    <t>Co-operativeness, Efficiency, Enthusiasm, Patience, Self-confidence, Thoughtfulness</t>
  </si>
  <si>
    <t>7/28/2022 22:32:22</t>
  </si>
  <si>
    <t>Salabh Kumar</t>
  </si>
  <si>
    <t>Listener HR</t>
  </si>
  <si>
    <t>Co-operativeness, Efficiency, Friendliness, Patience, Self-motivation, Sensitivity (Care)</t>
  </si>
  <si>
    <t>7/29/2022 5:36:05</t>
  </si>
  <si>
    <t>Ramya Sree</t>
  </si>
  <si>
    <t>Geniune role where i can interact with anyone without any isuue</t>
  </si>
  <si>
    <t>Enthusiastic, Diplomatic (Polite, Gracious)</t>
  </si>
  <si>
    <t>Strong-Willed, Cheerful</t>
  </si>
  <si>
    <t>Respectful, Helpful</t>
  </si>
  <si>
    <t>7/29/2022 10:55:26</t>
  </si>
  <si>
    <t>Nitesh kumar</t>
  </si>
  <si>
    <t>Motivator</t>
  </si>
  <si>
    <t>Co-operativeness, Efficiency, Friendliness, Patience, Sensitivity (Care), Thoughtfulness</t>
  </si>
  <si>
    <t>7/29/2022 12:47:11</t>
  </si>
  <si>
    <t>Sumair sethna</t>
  </si>
  <si>
    <t>Leadership</t>
  </si>
  <si>
    <t>7/29/2022 13:52:14</t>
  </si>
  <si>
    <t>Sai Tanuja Pentyala</t>
  </si>
  <si>
    <t>Role - HR</t>
  </si>
  <si>
    <t>Co-operativeness, Enthusiasm, Persistence (Endurance), Self-motivation, Sensitivity (Care), Thoughtfulness</t>
  </si>
  <si>
    <t>7/29/2022 13:55:45</t>
  </si>
  <si>
    <t>Swathi Mannava</t>
  </si>
  <si>
    <t>Human Resources</t>
  </si>
  <si>
    <t>Accuracy, Efficiency, Enthusiasm, Friendliness, Patience, Self-motivation</t>
  </si>
  <si>
    <t>7/29/2022 17:45:09</t>
  </si>
  <si>
    <t>Kanika Goyal</t>
  </si>
  <si>
    <t>Business vertical - client &amp; product teams</t>
  </si>
  <si>
    <t>Co-operativeness, Enthusiasm, Friendliness, Persistence (Endurance), Self-motivation, Thoughtfulness</t>
  </si>
  <si>
    <t>7/29/2022 17:39:26</t>
  </si>
  <si>
    <t>Akshaya</t>
  </si>
  <si>
    <t>College friends</t>
  </si>
  <si>
    <t>Co-operativeness, Enthusiasm, Friendliness, Independence, Self-motivation, Thoughtfulness</t>
  </si>
  <si>
    <t>7/30/2022 12:16:34</t>
  </si>
  <si>
    <t>Sameer</t>
  </si>
  <si>
    <t>Director</t>
  </si>
  <si>
    <t>Accuracy, Co-operativeness, Independence, Patience, Persistence (Endurance), Sensitivity (Care)</t>
  </si>
  <si>
    <t>7/30/2022 20:05:28</t>
  </si>
  <si>
    <t>Surendra</t>
  </si>
  <si>
    <t>professionally i am working as Head- HR.</t>
  </si>
  <si>
    <t>Co-operativeness, Efficiency, Patience, Persistence (Endurance), Self-confidence, Thoughtfulness</t>
  </si>
  <si>
    <t>7/31/2022 7:00:25</t>
  </si>
  <si>
    <t>Kai Mei Loo</t>
  </si>
  <si>
    <t>Collaborator</t>
  </si>
  <si>
    <t>Co-operativeness, Efficiency, Independence, Patience, Self-motivation, Sensitivity (Care)</t>
  </si>
  <si>
    <t>7/31/2022 10:32:25</t>
  </si>
  <si>
    <t>Murali Krishna G</t>
  </si>
  <si>
    <t>Son - Family; Friend; Colleague - Work;</t>
  </si>
  <si>
    <t>Friendliness, Independence, Persistence (Endurance), Self-confidence, Self-motivation, Thoughtfulness</t>
  </si>
  <si>
    <t>7/31/2022 23:01:10</t>
  </si>
  <si>
    <t>Dhwija</t>
  </si>
  <si>
    <t>Good listener, student struggling to find a job</t>
  </si>
  <si>
    <t>Co-operativeness, Efficiency, Friendliness, Persistence (Endurance), Sensitivity (Care), Thoughtfulness</t>
  </si>
  <si>
    <t>7/31/2022 23:12:03</t>
  </si>
  <si>
    <t>Vasudha</t>
  </si>
  <si>
    <t>Student of public policy</t>
  </si>
  <si>
    <t>Accuracy, Co-operativeness, Efficiency, Patience, Persistence (Endurance), Sensitivity (Care)</t>
  </si>
  <si>
    <t>Abhishek K Singh</t>
  </si>
  <si>
    <t>Leader/Manager</t>
  </si>
  <si>
    <t>Co-operativeness, Efficiency, Patience, Persistence (Endurance), Self-confidence, Self-motivation</t>
  </si>
  <si>
    <t>Bhanu</t>
  </si>
  <si>
    <t>Director , Marketing agency</t>
  </si>
  <si>
    <t>Accuracy, Efficiency, Friendliness, Persistence (Endurance), Self-confidence, Thoughtfulness</t>
  </si>
  <si>
    <t>Siddharth Karnani</t>
  </si>
  <si>
    <t>Leadership role at work</t>
  </si>
  <si>
    <t>Enthusiasm, Friendliness, Patience, Persistence (Endurance), Self-motivation, Sensitivity (Care)</t>
  </si>
  <si>
    <t>8/15/2022 13:51:12</t>
  </si>
  <si>
    <t>Ritesh Karnani</t>
  </si>
  <si>
    <t>Operations in the factory</t>
  </si>
  <si>
    <t>Co-operativeness, Enthusiasm, Independence, Self-confidence, Self-motivation, Thoughtfulness</t>
  </si>
  <si>
    <t>8/27/2022 10:04:10</t>
  </si>
  <si>
    <t>Subramanyam SP</t>
  </si>
  <si>
    <t>CEO</t>
  </si>
  <si>
    <t>Efficiency, Friendliness, Independence, Patience, Persistence (Endurance), Self-confidence</t>
  </si>
  <si>
    <r>
      <t xml:space="preserve">YOUR DETAILED </t>
    </r>
    <r>
      <rPr>
        <i/>
        <sz val="36"/>
        <color theme="1"/>
        <rFont val="Calibri"/>
        <family val="2"/>
        <scheme val="minor"/>
      </rPr>
      <t>Prototype</t>
    </r>
    <r>
      <rPr>
        <b/>
        <sz val="36"/>
        <color theme="1"/>
        <rFont val="Calibri"/>
        <family val="2"/>
        <scheme val="minor"/>
      </rPr>
      <t xml:space="preserve"> PROFILE </t>
    </r>
  </si>
  <si>
    <t>Your Strong Traits</t>
  </si>
  <si>
    <t>Your Sub Traits</t>
  </si>
  <si>
    <t>An Overview</t>
  </si>
  <si>
    <t>What the 4 Traits Mean ?</t>
  </si>
  <si>
    <t>People with the DiSC D style personality tend to place a strong emphasis on shaping the environment and overcoming opposition to accomplish results.</t>
  </si>
  <si>
    <t>People with the DiSC i style personality tend to place an emphasis on shaping the environment by influencing or persuading others.</t>
  </si>
  <si>
    <t>People with the DiSC C style personality place an emphasis on working conscientiously within existing circumstances to ensure quality and accuracy</t>
  </si>
  <si>
    <t>People with the DiSC S style personality tend to place an emphasis on cooperating with others within existing circumstances to carry out a task.</t>
  </si>
  <si>
    <t>Words from the Above Traits that you would most associate with….</t>
  </si>
  <si>
    <t>Words from the Above Traits that you think others perceive you to be…</t>
  </si>
  <si>
    <t>Words from the Above Traits that you best define you under stress..</t>
  </si>
  <si>
    <t>Gain a Deeper Understanding of yourself…</t>
  </si>
  <si>
    <t>Relating to Others</t>
  </si>
  <si>
    <t>Common Abilities</t>
  </si>
  <si>
    <t>Motivating Factors</t>
  </si>
  <si>
    <t>USER INFORMATION &amp; GRAPHICAL REPRESENTATION</t>
  </si>
  <si>
    <t>Name of the Person</t>
  </si>
  <si>
    <t>Personality Type</t>
  </si>
  <si>
    <t>C on DIS</t>
  </si>
  <si>
    <t>Report</t>
  </si>
  <si>
    <t>Difference</t>
  </si>
  <si>
    <t>The Sum of All Most &amp; Least are carried forward from the Test and then the difference is also calcualted.
All the three values obtained for each of the Traits in the DISC profile are converted to intensity values on a scale of 1 to 28 so that they can be plotted on three separate graphs</t>
  </si>
  <si>
    <t>GRAPHICAL REPRESENATION</t>
  </si>
  <si>
    <t>DISC PROFILES OF ALL PERSONALITIES</t>
  </si>
  <si>
    <t>High Dominance (D/ISC)</t>
  </si>
  <si>
    <t>High Influence (I/DSC)</t>
  </si>
  <si>
    <t>High Steadiness (S/DIC)</t>
  </si>
  <si>
    <t>High Compliance (C/DIS)</t>
  </si>
  <si>
    <t>High Dominance and Influence (DI/SC)</t>
  </si>
  <si>
    <t>High Dominance and Steadiness(DS/IC)</t>
  </si>
  <si>
    <t>High Dominance and Compliance (DC/IS)</t>
  </si>
  <si>
    <t>High Influence and Steadiness (IS/DC)</t>
  </si>
  <si>
    <t>High Influence and Compliance (IC/DS)</t>
  </si>
  <si>
    <t>High Steadiness and Compliance (SC/DI)</t>
  </si>
  <si>
    <t>High Dominance, Influence and Steadiness (DIS/C)</t>
  </si>
  <si>
    <t>High Dominance, Influence and Compliance (DIC/S)</t>
  </si>
  <si>
    <t>High Dominance, Steadiness and Compliance (DSC/I)</t>
  </si>
  <si>
    <t>High Influence, Steadiness and Compliance (ISC/D)</t>
  </si>
  <si>
    <t>Personality Arrived from</t>
  </si>
  <si>
    <t>Description</t>
  </si>
  <si>
    <t>Sub trait</t>
  </si>
  <si>
    <t>Detailed</t>
  </si>
  <si>
    <t>Graph</t>
  </si>
  <si>
    <t>D on ISC</t>
  </si>
  <si>
    <t>Efficiency, Self-motivation and Independence</t>
  </si>
  <si>
    <t>This High-D profile is often described as the 'Autocrat'. Dominance is the factor of control and assertiveness, and with no other high factors in the profile to balance this, the pure High-D can be very domineering, and even overbearing. This person has a strong need to achieve, and they are often ambitious and competitive, striving forcefully toward their goals. They are dynamic and adaptable, showing decisiveness and a capacity for direct leadership.</t>
  </si>
  <si>
    <t>The emphasis that this type of person places on achievement and success significantly affects their relations with other people. In extreme cases, a High-D can come to treat other people simply as a means to an end, or a way of achieving their personal goals. Dominance is not an emotional factor, and individuals with this type of profile will tend not to place great importance on feelings, either their own or others'. The competitive side of Dominance can lead this type of person to see challenges and opposition everywhere, and others sometimes find it difficult to break through this naturally suspicious, skeptical shell.</t>
  </si>
  <si>
    <t>We have already seen that the Dominant individual has qualities of command and leadership. It should be noted, however, that these abilities are based on their direct, demanding nature, and are more suited to structured, formal situations than those where close ties are required.
The High-D is a competent and confident decision-maker, able to reach a conclusion quickly from minimal information and act accordingly. They are well suited to situations that others would find unbearably stressful, as their desire for challenge and their enjoyment of success against the odds makes them unusually proficient in dealing with such situations.</t>
  </si>
  <si>
    <t>Highly Dominant individuals of this kind like to feel that they are in control, and seek opportunities to reinforce and emphasize their personal power. They measure their progress in life by their achievements and successes, and need to maintain a sense of personal momentum.
Being impatient and forthright, they intensely dislike situations that they are unable to directly resolve for themselves - dependence on other people is anathema to this type. They find these kinds of situation extremely frustrating, and can be driven to wild, impulsive actions in an attempt to relieve the pressure.</t>
  </si>
  <si>
    <t>I on DSC</t>
  </si>
  <si>
    <t>Friendliness, Enthusiasm and Self-confidence.</t>
  </si>
  <si>
    <t>Influence is the factor of communication. A profile with this factor strongly represented, showing high Influence with no other balancing factors, represents a personality that communicates easily and fluently with others. It is for this reason that profiles like this are often referred to as 'Communicator' profiles - they describe confident, outgoing and gregarious individuals who value contact with other people and the development of positive relations.</t>
  </si>
  <si>
    <t>Relating to others is what a High-I (highly Influential person) does best. They are open to others and confident in their own social abilities, allowing them to interact positively in almost any situation. Their strong and evident confidence, coupled with their genuine interest in the ideas and especially feelings of other people, are often found charming by those around them.</t>
  </si>
  <si>
    <t>From the above, it will be no surprise that a High-I's most distinct abilities lie in the area of communication. They are strong communicators, possessing the assertiveness to drive home a point of view, but also the intuitive qualities to understand others' perspectives and adapt to meet new situations.</t>
  </si>
  <si>
    <t>Highly Influential individuals are motivated by relations with others. Specifically, they need to feel accepted by those around them, and react badly if they perceive themselves to be rejected or disliked. Praise and approval make a strong impression on them, and they will sometimes go to great lengths to achieve this kind of reaction from other people.
Especially important to this type of person are the opinions and reactions of their particularly close friends. When a High-I develops very close ties with somebody, that person becomes part of their 'Influence Group', as it is known. Their actions will often be designed to improve and extend relations within this group, even to the extent of alienating people who are not part of this circle. This factor can make highly Influential characters appear unpredictable at times.</t>
  </si>
  <si>
    <t>S on DIC</t>
  </si>
  <si>
    <t>Patience, Thoughtfulness and Persistence.</t>
  </si>
  <si>
    <t>This type of profile, showing a high level of Steadiness with no other balancing factors, is comparatively rare. Steadiness is the factor of patience, calmness and gentle openness, and a pure High-S will reflect these qualities. They are generally amiable and warm-hearted, being sympathetic to others' points of view, and valuing positive interaction. They are not outgoing by nature.</t>
  </si>
  <si>
    <t>As in their general lifestyle, this type will look to more socially assertive people to initiate relationships of any kind - their solid, dependable outlook makes them far more suited to the maintenance of interpersonal relations than making initial contact. For this reason, their circle of friends and close acquaintances is often small but tightly-knit.</t>
  </si>
  <si>
    <t>This person's particular strengths can be summarized as supportive. They are dependable and loyal, this combines with an emotional literacy to make them particularly effective listeners and counselors. They are also unusually persistent in approach, having the patience and restraint to work steadily at a task until it is achieved. This makes them unusually capable of dealing with laborious tasks that many other styles would simply not have the patience to complete.</t>
  </si>
  <si>
    <t>The underlying patience of this type of person is the root of their motivating factors. They need to feel that they have the support of those around them and, more importantly, time to adapt to new situations. They have an inherent dislike of change, and will prefer to maintain the status quo whenever possible; sudden alterations in their circumstances can be very difficult for them to deal with.
Once embarked on a task, they will wish to concentrate closely on it and see it through. Interruptions and distractions of any kind can be particularly demotivating in these</t>
  </si>
  <si>
    <t>Co-operativeness, Accuracy and Sensitivity.</t>
  </si>
  <si>
    <t>Cautious and unassertive by nature, often reticent and aloof, people of this kind can sometimes give an impression of coldness or disinterest. Often reluctant to reveal information about themselves or their ideas unless absolutely necessary, highly Compliant individuals tend to lack assertiveness and are generally unwilling to become involved in confrontational situations. Instead, they will tend to rely on structures and rules, and such people typically have a systematic and orderly approach to life.</t>
  </si>
  <si>
    <t>Highly Compliant types have many strengths, but the ability to relate easily to other people is rarely among these. The combination of a reticent social style with a certain innate suspiciousness makes it difficult for this type of person to form or maintain close relationships, and this is especially true in a business sense. Their friendships or close acquaintances will normally be based on mutual interests or common aims, rather than emotional considerations.</t>
  </si>
  <si>
    <t>High-C's are generally very self-reliant people although, as we saw above, this fact is often difficult to perceive for other styles. They have structured ways of thinking, and often show particular strengths when it comes to organizing facts or working with precise detail or sophisticated systems. The low Steadiness score in this profile suggests a quick-thinking individual who will often have useful input, but their natural reticence means that they will rarely offer an opinion unless asked directly for their thoughts.</t>
  </si>
  <si>
    <t>There is one factor that has a more significant effect on a High-C's motivation than any other - certainty. They need to feel completely sure of their position, and of others' expectations of them, before they are able to proceed. Because of this, they have a very strong aversion to risk, and will rarely take any action unless they can feel absolutely sure about its consequences.</t>
  </si>
  <si>
    <t>DI on SC</t>
  </si>
  <si>
    <t>Self-motivation, Independence, Enthusiasm, Self-confidence.</t>
  </si>
  <si>
    <t>A profile of this type represents a highly assertive person, capable of both direct, dynamic action or charming sociability as a situation demands. In combination, these factors describe a person with clear goals in life with the determination and commitment to achieve them. This style of person will seek to maintain a position of dominance, both in terms of personal authority and control, but also in a social sense - they like to feel that they are not only respected by those working with them, but also genuinely liked. This powerful behavioral style is often called the 'Lazy Z' in reference to its characteristic DISC profile shape.</t>
  </si>
  <si>
    <t>This type is characterized by strong social skills and a persuasive communication style. They are capable of great charm, but will sometimes adopt a more demanding, overbearing approach, especially if they feel themselves to be under pressure. The outgoing and quickly-paced approach of this kind of person can be difficult to deal with for less assertive or direct types, especially as they have no fear of confrontation and will address issues directly rather than prevaricate or evade.</t>
  </si>
  <si>
    <t>Challenge is a keyword for this type - they thrive in situations that others would find impossibly stressful and difficult to deal with. Their need for achievement means that they are willing to undertake almost any task to achieve success or recognition, and this driving, motivated approach lends them an urgency and energy rarely seen in other behavioral types.
Regular DISC users will recognize this profile shape as the classic ideal for direct sales work. This type of occupation typifies the characteristics of the Lazy Z, the ability to think and react quickly, adapt to challenging situations and use powers of both assertiveness and persuasion to motivate others to accept their own proposals.</t>
  </si>
  <si>
    <t>As we have already seen, success and recognition are the twin motivating factors for a person with high Dominance and Influence. To be content, they must feel that they are a success in both their business and personal lives. More than this, they are motivated by challenge - stagnation is anathema to a person of this type, and they need to set themselves lofty goals and ambitions, and aim steadily towards these, if they are to operate at their best.</t>
  </si>
  <si>
    <t>DS on IC</t>
  </si>
  <si>
    <t>Efficiency, Independence, Thoughtfulness and Persistence.</t>
  </si>
  <si>
    <t>Profiles showing both high Dominance and high Steadiness, while they can theoretically appear, are extremely rare in practice. This is because these two factors represent such radically differing sets of values and motivations that it is hard to see how they could effectively coexist in a single behavioral style. Because of the rarity of this profile, it should be pointed out that, unlike most sections in this chapter, the descriptions given here are largely theoretical in nature, and not necessarily based on practical experience with individual styles of this type.</t>
  </si>
  <si>
    <t>The unusual combination of factors represented by this style make it difficult to predict their likely approach to other people. On one hand, Dominance is a controlled and suspicious factor, preferring to avoid revealing information to others, but on the other Steadiness is an open characteristic, representing a person who likes to maintain amiable and trusting relations with those around them. This suggests that a person showing both high Dominance and Steadiness will adapt their social style to a particular situation, showing a friendlier side to their character if they feel that they can trust the people around them.</t>
  </si>
  <si>
    <t>An analysis of this style's 'Sub-traits' suggests a single-minded and practical style, representing an individual who will follow a line of action through to the end, using concentration and determination to achieve their aims. They will try to complete tasks within realistic timescales, but they also value careful planning. The profile shape suggests that the more cautious, thoughtful side of the behavior will appear under favorable conditions, while the more urgent, demanding aspect will be seen at times of pressure.</t>
  </si>
  <si>
    <t>The motivating factors associated with Dominance are control and power, while Steadiness is more related to the need for certainty and the avoidance of change. Insofar as these two factors are compatible, they suggest a preference for a situation in which this person exercises whatever authority they may have to preserve the status quo and avoid sudden change.</t>
  </si>
  <si>
    <t>DC on IS</t>
  </si>
  <si>
    <t>Efficiency, Self-motivation, Accuracy and Sensitivity.</t>
  </si>
  <si>
    <t>This 'U'-shaped profile is not uncommon. It represents a highly formal and structured individual with a forceful and blunt style. This type of person believes in getting things right, and is rarely afraid to state their mind robustly and directly. Of all possible DISC profiles, this style probably represents the least forthcoming in personal or emotional matters; individuals of this type tend to be remote and somewhat isolated, preferring to keep their own counsel.</t>
  </si>
  <si>
    <t>As we suggested above, relating to others (at least on a personal level) is not a high priority for this type of person. When communication with others is essential, it tends to be brief and succinct, focusing on practical matters. This type of individual is quite distrustful of others, and will prefer to keep facts to themselves unless absolutely necessary.</t>
  </si>
  <si>
    <t>This is a behavioral style motivated by achievement and efficiency, as are all styles containing a high level of Dominance. In this case, however, this is modulated by the presence of a high Compliance factor, which also lends the character an interest in detail and precision. A noticeable element of this particular type, for example, is their tendency to correct other people when they make errors, even to the point of highlighting mistakes that others might regard as trivial or unimportant.
Nonetheless, this combination of efficiency and precision can be an effective one, and their bluntly assertive style helps them to achieve difficult tasks by sheer force of character.</t>
  </si>
  <si>
    <t>This is a complex character in terms of motivation. In common with all High-D's, they have a desire for personal achievement and success, but they also like to feel that they are completing assignments or projects accurately and efficiently. The naturally inexpressive style of this type can make it difficult to detect whether or not they are motivated in any particular set of circumstances.</t>
  </si>
  <si>
    <t>IS on DC</t>
  </si>
  <si>
    <t>Friendliness, Self-confidence, Patience and Persistence.</t>
  </si>
  <si>
    <t>Influence and Steadiness are both communicative factors more oriented towards feelings and emotions than hard fact and practicalities. In combination, they describe a person oriented towards personal matters and the understanding of other people. Such an individual is confident, warm and friendly, but nonetheless is also able to extend a sympathetic ear to others and ready to help with others' problems if they can. These are the reasons why a DISC profile with this characteristic inverted 'U' shape is often described as a 'Counselor' Profile.</t>
  </si>
  <si>
    <t>Of all DISC profiles, those following this general pattern are probably the most effective at relating to other people, in an all round sense. They are able to socialize easily and their gregarious natures allow them to feel at ease with people they do not know. They are often persuasive and charming, but the Steadiness in this profile means that they are also able to adopt a more open, relaxed approach when a situation demands, becoming less directly active and more receptive to the ideas and feelings of other people.</t>
  </si>
  <si>
    <t>The strengths of a High-I profile, as described in the preceding paragraph, relate to their abilities in the areas of communication and understanding. They fulfill supportive roles well, being understanding and sympathetic, but their more outgoing side means that they are also able to operate effectively in a social or persuasive sense. It should be noted, however, that individuals of this kind place less emphasis on matters of practicality than a purely High-S style, as this element is balanced by the less methodical Influence factor.</t>
  </si>
  <si>
    <t>Antagonism, rejection and confrontation are all situations that this type will try to avoid. To use their considerable communicative powers, they will need to feel that they are operating in a favorable environment, and that those around them are sympathetic and approving. To feel completely motivated, individuals with a Counselor Profile need to feel that they are appreciated, respected and liked by the people around them, and will sometimes go to unusual lengths to attract this attention.</t>
  </si>
  <si>
    <t>IC on DS</t>
  </si>
  <si>
    <t>Friendliness, Enthusiasm, Co-operativeness and Sensitivity</t>
  </si>
  <si>
    <t>This relatively common profile includes two factors that appear in some ways to be contradictory. On the one hand, Influence is the factor of excitement, enjoyment and extrovert impulsiveness. On the other, Compliance is related to precision, detail and carefully-followed rules. The ways in which this apparent contradiction are resolved form the backbone of the interpretation for this behavioral type.
The differences in approach between these two factors are resolved in an unusual approach. Normally, two or more high DISC factors will tend to reinforce each other's common points, and blend to make up the entire behavioral approach. This is not the case with the two opposing styles of Influence and Compliance - what we see instead, with this type, is one factor (Influence) appearing in relaxed, open and favourable situations, while in more formal or structured circumstances, the other (Compliance) will come to the fore.</t>
  </si>
  <si>
    <t>The ways in which this style will relate to other people is highly dependent on the circumstances under which an encounter takes place. In a circle of friends, or in a 'party' atmosphere, this style is capable of quite confident and extrovert behavior. In a formal work environment, or pressurized atmosphere, such as an interview for a job, this confidence will apparently evaporate, and the style will fall into line with its more Compliant aspect.</t>
  </si>
  <si>
    <t>This style combines the abilities of a pure High-I and a High-C, but, as we have noted above, these abilities will not all be apparent at the same time. Different environments will produce different responses, and so a manager requiring a certain style of behavior from this type of person should ideally adapt their working environment to suit the type of responses they require. Note that, in most cases, the profile type will normally show an Influence factor higher than their Compliance factor (although, by definition, both must be relatively high), and so confident, communicative behavior will be more commonly seen than their reticent, cautious side.</t>
  </si>
  <si>
    <t>This person's motivations are more complex than most, because of the opposing natures of their two main factors. Their high Influence score means that they are interested in the attention and approval of others, but because they also have high Compliance, this element is less likely to be demonstrated overtly, and will instead be more subtle and discreet.
Compliance is the factor of certainty and sureness, and this type of person will look for a clear idea of their position and the expectations of those around them. Again, however, the complex interplay of factors in this style will affect the way that they express this need, and they are far less likely than a pure High-C to ask for explicit instructions directly.</t>
  </si>
  <si>
    <t>SC on DI</t>
  </si>
  <si>
    <t>Patience, Thoughtfulness, Co-operativeness and Accuracy.</t>
  </si>
  <si>
    <t>Profiles of this kind, showing both high Steadiness and high Compliance, are often referred to as 'Technical'. This term is used in its broadest sense; people showing this type of behavior are suited to jobs such as accountancy, computer programming or engineering, because their approaches combine accuracy and precision with the patience to work at a problem until it has been solved. They are interested in producing quality work, and will often go to great lengths to ensure that the results of their efforts are the best they can possibly achieve.
Calm and rational in approach, this type of person often has a better understanding of personal or emotional issues than might be suggested by their relatively detached demeanor. They are not assertive in style, and will rarely offer input in a group situation, or act in an independent manner.</t>
  </si>
  <si>
    <t>This rather hesitant style often finds it difficult to relate to other people, especially in unfamiliar settings, because they need to know exactly where they stand before they feel able to act. While they value friendships and strong relations with others, this factor is often disguised by an apparently aloof and reserved style. In order to interact effectively with others, this type will look to more direct and outgoing styles to initiate and take control of interpersonal issues.</t>
  </si>
  <si>
    <t>As the name 'Technical' suggests, the particular talents and skills of this type lie in the areas of complex systems and procedures. Their high Steadiness lends them patience and a degree of persistence, while their correspondingly high levels of Compliance bring an interest in order and precision. In combination, these factors reflect an individual with strong potential in broadly technical work. Because of their interest in quality and productivity, it is not unusual to find people of this kind who possess special skills or knowledge, especially in the 'technical' areas described.</t>
  </si>
  <si>
    <t>A consequence of the patient, precise style of this type is a need for time to plan and execute their work to a standard with which they can feel satisfied. They will wish to work steadily at a project, and dislike interruptions or distractions from the task in hand. They will also seek certainty, and need to be sure that the work that they are doing conforms with the expectations of their colleagues and managers.
A more subtle aspect to this type's motivation is their enjoyment of positive relations with others. As we mentioned above, this fact is unlikely to be clear from their somewhat reserved and reticent demeanour, but they like to feel accepted by other people, and can be surprisingly open in style in a favourable environment of this kind.</t>
  </si>
  <si>
    <t>DIS on C</t>
  </si>
  <si>
    <t>Independence, Self-confidence and Persistence.</t>
  </si>
  <si>
    <t>The lack of Compliance in this type indicates that independence is the key element in understanding this style. People of this kind have a clear idea of their aims in life, and the strength of will to achieve their aims. It is unusual to find high Steadiness in a profile of this type, and this lends the individual concerned a sense of persistence and a willingness to work steadfastly and diligently in pursuit of their ends.
There is a sociable, open aspect to this type of person, but the presence of Dominance means that they also have an underlying sense of determination and assertiveness that will come to the fore, especially if they find themselves in difficult or demanding situations.</t>
  </si>
  <si>
    <t>Influence and Steadiness are both social factors, suggesting that this type will interact easily and skillfully with other people, and that they possess the personal self-confidence to mix relatively easily with strangers, or in unusual situations. They do have a strong sense of independence, however, and are prepared to go to considerable lengths to maintain their own sense of identity, and to protect and defend their own viewpoint.</t>
  </si>
  <si>
    <t>This is a solid and dependable style with strong social abilities, and with an assertiveness and willingness to take the initiative that is rare in such types. They have a strong sense of personal responsibility and an inherent self-reliance that make them especially effective as facilitators. Their combination of patience and assertiveness results in a rare and valuable approach to work, capable of achieving results, but equally able to consider options carefully before reaching a final decision.</t>
  </si>
  <si>
    <t>Because of their independent style, this type of person will seek to hold a degree of control over their own circumstances, and will look for opportunities to drive towards their own ambitions. While success is important to them, however, they also value positive relationships with other people, and under some circumstances they will be prepared to delay achievement of their goals if this conflicts with others' needs.</t>
  </si>
  <si>
    <t>DIC on S</t>
  </si>
  <si>
    <t>High Dominance, Influence and Compliance</t>
  </si>
  <si>
    <t>Self-motivation, Enthusiasm and Sensitivity.</t>
  </si>
  <si>
    <t>Speed of response and a sense of urgency are the defining characteristics of this type. Their low Steadiness scores suggests that their approach will be rooted in a dynamic, impatient style. This is a relatively self-controlled and ambitious style, but they also possess effective social abilities that can be expected to come to the fore in informal, open situations.
While ambition and assertiveness are important elements of this style, the type of person to whom it refers will also have an awareness of the needs of others and a sense of order that make them far less impulsive and unpredictable than many similarly extrovert types. While they will wish to achieve success in their own right, they also understand that the needs of an organisation will from time to time require that they suppress their own ambitions for the good of the team.</t>
  </si>
  <si>
    <t>The ways in which this type relates to other people will tend to vary according to their social situation, depending on the relative formality of their surroundings. In more social, casual circumstances, they will project a friendly and animated style, being open and enthusiastic in general style.
If their situation is more formal or closely regulated, however, a more direct and determined side will develop, being both assertive and self-controlled, and showing far less of the sociable, gregarious side associated with favorable situations. It is in formal situations of this kind that the more ambitious and driving elements will come to the fore, and it is likely that the individual will also adopt a somewhat plain-speaking, blunt aspect.</t>
  </si>
  <si>
    <t>From the above, it will be clear that an individual of this kind will display different abilities in different situations; they can be charming and enthusiastic, or direct and forthright, depending on their particular circumstances. From a manager's perspective, it will clearly be productive to adapt such a person's working environment, so far as is possible, to bring out the particular style that is most appropriate.</t>
  </si>
  <si>
    <t>Profiles with three high factors, such as this, have complex sets of motivating factors that may sometimes conflict with one another. In this case, motivation stems from the achievement of personal ambition, the acceptance and approval of other people, and certainty of their position. Where these are incompatible, as for example if the fulfillment of a goal requires a risk to be taken, the relative values of the three factors will give some indication of the person's likely course of action.</t>
  </si>
  <si>
    <t>DSC on I</t>
  </si>
  <si>
    <t>Efficiency, Thoughtfulness and Accuracy.</t>
  </si>
  <si>
    <t>This is an unusual profile shape, as are all profiles containing both high Dominance and Steadiness. The main distinguishing feature of this style is their low Influence score, describing a style based more around practicality and rational thought than emotional considerations, and being generally reluctant to reveal information about themselves, their ideas or their feelings.
In common with many profiles showing three high factors, this is a complex behavioral style with varying responses to varying situations. In this particular case, more assertive and dominant behavior can be expected in antagonistic or difficult situations, while a more relaxed (but far less assertive) style can be anticipated in less pressurised circumstances.</t>
  </si>
  <si>
    <t>The low Influence score in this profile shape indicates that relating to other people is not an area of particular emphasis for an individual of this type. Where they do respond to others on more than a purely practical basis, they will tend to react to comments or suggestions from other parties rather than offering direct input themselves. As a situation becomes more difficult, their willingness to make direct input will increase dramatically, but their readiness to communicate on a personal level will reduce proportionately.</t>
  </si>
  <si>
    <t>The emphasis of this type of person is on results and productivity. They work well with facts, and are at home with complex systems. They value effectiveness and efficiency, and will tend to embody these qualities in their approach to both their work and home lives. Although they have a clear view of their own personal aims in life, they are prepared to bide their time when necessary, and this thoughtful, patient approach helps them to avoid unneccessary risks or impulsive actions.</t>
  </si>
  <si>
    <t>Profiles with multiple high factors have a variety of motivating factors, and these can express themselves in different ways according to circumstance. In this case, motivating factors include the achievement of results, time to adapt to changing situations, a full understanding of fact and detail and an avoidance of risk. There will clearly be times when elements of this complex group of motivations conflict with one another.</t>
  </si>
  <si>
    <t>ISC on D</t>
  </si>
  <si>
    <t>Friendliness, Patience and Co-operativeness.</t>
  </si>
  <si>
    <t>This combination of three high factors represents a behavioral style with a number of divergent elements. One common theme, however, is represented by the low level of Dominance in the style, meaning that this style will rarely display overtly assertive or direct behavior. Instead, they will try to achieve their ends through communication, using their persuasive abilities or the powers of rational discussion.
This is not an ambitious type of person; profiles of this kind reflect individual styles who rarely set distinct goals for themselves in life, but prefer instead simply to build strong relationships with others and pursue their personal interests or pastimes. They work particularly well as part of a team or group, being both friendly and co-operative in style, and ready to accept others' ideas.</t>
  </si>
  <si>
    <t>Influence, Steadiness and Compliance, the three important factors in this profile, all confer certain communicative strengths on this type. In combination, these three elements give people of this kind a number of strengths in the field of relations with other people. Influence is the factor that relates to an outgoing, friendly style, while Steadiness confers capable listening skills and patience with others. Finally, Compliance gives a rational aspect to such an individual, helping them to present cogent and coherent arguments when necessary.</t>
  </si>
  <si>
    <t>As we saw above, many of this style's abilities lie in the field of personal communication and relationship management. They are good team players who work well with other people, and appreciate their input into discussions. While they have the confidence to maintain a pro-active role, this does not equate to the direct assertiveness of certain other types. They are capable of being outgoing and extrovert, they are also receptive to other people and sympathetic to other points of view.</t>
  </si>
  <si>
    <t>This type of person is not ambitious by nature, and rarely has a specific set of goals or aims in life. Motivation for this person is more a matter of a general sense of happiness or contentment, and specifically this means the development of positive, warm relations with other people, time to adapt to changes in circumstance, and a sense of sureness about their position, especially (but not exclusively) in social terms.</t>
  </si>
  <si>
    <t>Test Parameters</t>
  </si>
  <si>
    <t>Alternate Word</t>
  </si>
  <si>
    <t>Trait Relation</t>
  </si>
  <si>
    <t>Difficulty to Understand</t>
  </si>
  <si>
    <t>No</t>
  </si>
  <si>
    <t>Maybe</t>
  </si>
  <si>
    <t>Yes</t>
  </si>
  <si>
    <t>Profile No</t>
  </si>
  <si>
    <t>W</t>
  </si>
  <si>
    <t>Steepest</t>
  </si>
  <si>
    <t>Steeper</t>
  </si>
  <si>
    <t>Linear</t>
  </si>
  <si>
    <t>Each of the graph is plotted in such a manner that the value of a Triat on the Graph shows the intensity of that trait with respect to the other 3 Traits.
The three Graphs are then combined together into a single Graph using Key 4 and then presented so that the user can review this and make a decision in selection one of the 14 Profiles as Major Profile and one as Minor Profile.
These Profiles that are selected will be able to identify the Match % to the Job that they have applied to. A Major Match will be shown in Green and a Minor Match will be shown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</si>
</sst>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26"/>
      <color theme="1"/>
      <name val="Calibri"/>
      <family val="2"/>
      <scheme val="minor"/>
    </font>
    <font>
      <i/>
      <sz val="16"/>
      <color theme="1"/>
      <name val="Calibri"/>
      <family val="2"/>
      <scheme val="minor"/>
    </font>
    <font>
      <sz val="18"/>
      <color theme="1"/>
      <name val="Calibri"/>
      <family val="2"/>
      <scheme val="minor"/>
    </font>
    <font>
      <b/>
      <sz val="14"/>
      <color theme="1" tint="0.499984740745262"/>
      <name val="Calibri"/>
      <family val="2"/>
      <scheme val="minor"/>
    </font>
    <font>
      <b/>
      <sz val="18"/>
      <color theme="1"/>
      <name val="Calibri"/>
      <family val="2"/>
      <scheme val="minor"/>
    </font>
    <font>
      <b/>
      <sz val="20"/>
      <color theme="1"/>
      <name val="Calibri"/>
      <family val="2"/>
      <scheme val="minor"/>
    </font>
    <font>
      <b/>
      <sz val="18"/>
      <color rgb="FF00B050"/>
      <name val="Calibri"/>
      <family val="2"/>
      <scheme val="minor"/>
    </font>
    <font>
      <b/>
      <sz val="18"/>
      <color rgb="FFFF0000"/>
      <name val="Calibri"/>
      <family val="2"/>
      <scheme val="minor"/>
    </font>
    <font>
      <b/>
      <sz val="18"/>
      <color theme="7"/>
      <name val="Calibri"/>
      <family val="2"/>
      <scheme val="minor"/>
    </font>
    <font>
      <b/>
      <sz val="18"/>
      <color theme="4"/>
      <name val="Calibri"/>
      <family val="2"/>
      <scheme val="minor"/>
    </font>
    <font>
      <sz val="14"/>
      <color rgb="FF00B050"/>
      <name val="Calibri"/>
      <family val="2"/>
      <scheme val="minor"/>
    </font>
    <font>
      <sz val="14"/>
      <color theme="7"/>
      <name val="Calibri"/>
      <family val="2"/>
      <scheme val="minor"/>
    </font>
    <font>
      <sz val="14"/>
      <color theme="4"/>
      <name val="Calibri"/>
      <family val="2"/>
      <scheme val="minor"/>
    </font>
    <font>
      <sz val="14"/>
      <color rgb="FFFF0000"/>
      <name val="Calibri"/>
      <family val="2"/>
      <scheme val="minor"/>
    </font>
    <font>
      <b/>
      <sz val="20"/>
      <color rgb="FF7030A0"/>
      <name val="Calibri"/>
      <family val="2"/>
      <scheme val="minor"/>
    </font>
    <font>
      <b/>
      <sz val="20"/>
      <color rgb="FFA87DFF"/>
      <name val="Calibri"/>
      <family val="2"/>
      <scheme val="minor"/>
    </font>
    <font>
      <b/>
      <sz val="20"/>
      <color rgb="FFC00000"/>
      <name val="Calibri"/>
      <family val="2"/>
      <scheme val="minor"/>
    </font>
    <font>
      <b/>
      <sz val="20"/>
      <color theme="5" tint="0.39997558519241921"/>
      <name val="Calibri"/>
      <family val="2"/>
      <scheme val="minor"/>
    </font>
    <font>
      <i/>
      <sz val="18"/>
      <color theme="1"/>
      <name val="Calibri"/>
      <family val="2"/>
      <scheme val="minor"/>
    </font>
    <font>
      <b/>
      <sz val="14"/>
      <color theme="3"/>
      <name val="Abadi Extra Light"/>
      <family val="2"/>
    </font>
    <font>
      <b/>
      <sz val="22"/>
      <color theme="1" tint="0.499984740745262"/>
      <name val="Calibri"/>
      <family val="2"/>
      <scheme val="minor"/>
    </font>
    <font>
      <b/>
      <sz val="16"/>
      <color rgb="FF7030A0"/>
      <name val="Calibri"/>
      <family val="2"/>
      <scheme val="minor"/>
    </font>
    <font>
      <b/>
      <sz val="16"/>
      <color rgb="FF00B0F0"/>
      <name val="Calibri"/>
      <family val="2"/>
      <scheme val="minor"/>
    </font>
    <font>
      <b/>
      <sz val="14"/>
      <color rgb="FFC00000"/>
      <name val="Abadi Extra Light"/>
      <family val="2"/>
    </font>
    <font>
      <b/>
      <sz val="20"/>
      <color theme="3" tint="0.39997558519241921"/>
      <name val="Calibri"/>
      <family val="2"/>
      <scheme val="minor"/>
    </font>
    <font>
      <sz val="14"/>
      <color theme="3" tint="-0.249977111117893"/>
      <name val="Candara"/>
      <family val="2"/>
    </font>
    <font>
      <b/>
      <sz val="16"/>
      <color rgb="FF00B050"/>
      <name val="Calibri"/>
      <family val="2"/>
      <scheme val="minor"/>
    </font>
    <font>
      <b/>
      <sz val="36"/>
      <color theme="1"/>
      <name val="Calibri"/>
      <family val="2"/>
      <scheme val="minor"/>
    </font>
    <font>
      <i/>
      <sz val="36"/>
      <color theme="1"/>
      <name val="Calibri"/>
      <family val="2"/>
      <scheme val="minor"/>
    </font>
    <font>
      <b/>
      <sz val="22"/>
      <color theme="3" tint="0.39997558519241921"/>
      <name val="Calibri"/>
      <family val="2"/>
      <scheme val="minor"/>
    </font>
    <font>
      <sz val="12"/>
      <color theme="1"/>
      <name val="Calibri"/>
      <family val="2"/>
      <scheme val="minor"/>
    </font>
    <font>
      <b/>
      <sz val="12"/>
      <color theme="1" tint="0.499984740745262"/>
      <name val="Calibri"/>
      <family val="2"/>
      <scheme val="minor"/>
    </font>
    <font>
      <b/>
      <sz val="13"/>
      <color rgb="FF7030A0"/>
      <name val="Abadi Extra Light"/>
      <family val="2"/>
    </font>
    <font>
      <b/>
      <sz val="13"/>
      <color rgb="FF00B0F0"/>
      <name val="Abadi Extra Light"/>
      <family val="2"/>
    </font>
    <font>
      <b/>
      <sz val="13"/>
      <color rgb="FF00B050"/>
      <name val="Abadi Extra Light"/>
      <family val="2"/>
    </font>
    <font>
      <b/>
      <sz val="18"/>
      <color theme="1" tint="0.499984740745262"/>
      <name val="Calibri"/>
      <family val="2"/>
      <scheme val="minor"/>
    </font>
    <font>
      <b/>
      <sz val="18"/>
      <color rgb="FF0070C0"/>
      <name val="Calibri"/>
      <family val="2"/>
      <scheme val="minor"/>
    </font>
    <font>
      <sz val="10"/>
      <color rgb="FF00B050"/>
      <name val="Calibri"/>
      <family val="2"/>
      <scheme val="minor"/>
    </font>
    <font>
      <sz val="10"/>
      <color theme="1" tint="0.499984740745262"/>
      <name val="Calibri"/>
      <family val="2"/>
      <scheme val="minor"/>
    </font>
    <font>
      <sz val="10"/>
      <color rgb="FFFF0000"/>
      <name val="Calibri"/>
      <family val="2"/>
      <scheme val="minor"/>
    </font>
    <font>
      <sz val="10"/>
      <color theme="4"/>
      <name val="Calibri"/>
      <family val="2"/>
      <scheme val="minor"/>
    </font>
    <font>
      <sz val="10"/>
      <color theme="1"/>
      <name val="Calibri"/>
      <family val="2"/>
      <scheme val="minor"/>
    </font>
    <font>
      <sz val="10"/>
      <color theme="7"/>
      <name val="Calibri"/>
      <family val="2"/>
      <scheme val="minor"/>
    </font>
    <font>
      <b/>
      <sz val="14"/>
      <color rgb="FF00B050"/>
      <name val="Calibri"/>
      <family val="2"/>
      <scheme val="minor"/>
    </font>
    <font>
      <b/>
      <sz val="14"/>
      <color rgb="FFFF0000"/>
      <name val="Calibri"/>
      <family val="2"/>
      <scheme val="minor"/>
    </font>
    <font>
      <b/>
      <sz val="14"/>
      <color theme="4"/>
      <name val="Calibri"/>
      <family val="2"/>
      <scheme val="minor"/>
    </font>
    <font>
      <b/>
      <sz val="14"/>
      <color theme="7"/>
      <name val="Calibri"/>
      <family val="2"/>
      <scheme val="minor"/>
    </font>
    <font>
      <b/>
      <sz val="14"/>
      <color theme="1"/>
      <name val="Calibri"/>
      <family val="2"/>
      <scheme val="minor"/>
    </font>
    <font>
      <sz val="12"/>
      <color rgb="FF00B050"/>
      <name val="Calibri"/>
      <family val="2"/>
      <scheme val="minor"/>
    </font>
    <font>
      <sz val="12"/>
      <color rgb="FFFF0000"/>
      <name val="Calibri"/>
      <family val="2"/>
      <scheme val="minor"/>
    </font>
    <font>
      <sz val="12"/>
      <color theme="4"/>
      <name val="Calibri"/>
      <family val="2"/>
      <scheme val="minor"/>
    </font>
    <font>
      <sz val="12"/>
      <color theme="7"/>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cellStyleXfs>
  <cellXfs count="131">
    <xf numFmtId="0" fontId="0" fillId="0" borderId="0" xfId="0"/>
    <xf numFmtId="0" fontId="0" fillId="0" borderId="1" xfId="0" applyBorder="1"/>
    <xf numFmtId="0" fontId="0" fillId="2" borderId="1" xfId="0" applyFill="1" applyBorder="1"/>
    <xf numFmtId="0" fontId="0" fillId="0" borderId="1" xfId="0" applyBorder="1" applyAlignment="1">
      <alignment wrapText="1"/>
    </xf>
    <xf numFmtId="0" fontId="2" fillId="0" borderId="0" xfId="0" applyFont="1" applyAlignment="1">
      <alignment horizontal="center" vertical="top" wrapText="1"/>
    </xf>
    <xf numFmtId="0" fontId="0" fillId="0" borderId="0" xfId="0" applyAlignment="1">
      <alignment vertical="top"/>
    </xf>
    <xf numFmtId="0" fontId="0" fillId="0" borderId="0" xfId="0" applyAlignment="1">
      <alignment vertical="top" wrapText="1"/>
    </xf>
    <xf numFmtId="0" fontId="2" fillId="0" borderId="0" xfId="0" applyFont="1" applyAlignment="1">
      <alignment vertical="top"/>
    </xf>
    <xf numFmtId="0" fontId="0" fillId="0" borderId="0" xfId="0" applyAlignment="1">
      <alignment horizontal="left" wrapText="1"/>
    </xf>
    <xf numFmtId="0" fontId="3" fillId="3" borderId="1" xfId="0" applyFont="1" applyFill="1" applyBorder="1"/>
    <xf numFmtId="0" fontId="0" fillId="0" borderId="0" xfId="0" applyAlignment="1">
      <alignment horizontal="left"/>
    </xf>
    <xf numFmtId="2" fontId="0" fillId="0" borderId="0" xfId="0" applyNumberFormat="1" applyAlignment="1">
      <alignment horizontal="left"/>
    </xf>
    <xf numFmtId="0" fontId="4" fillId="0" borderId="0" xfId="0" applyFont="1" applyAlignment="1">
      <alignment vertical="top" wrapText="1"/>
    </xf>
    <xf numFmtId="0" fontId="4" fillId="0" borderId="6" xfId="0" applyFont="1" applyBorder="1" applyAlignment="1">
      <alignment vertical="top" wrapText="1"/>
    </xf>
    <xf numFmtId="0" fontId="3" fillId="0" borderId="0" xfId="0" applyFont="1"/>
    <xf numFmtId="0" fontId="4" fillId="0" borderId="0" xfId="0" applyFont="1"/>
    <xf numFmtId="0" fontId="0" fillId="0" borderId="1"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0" xfId="0" applyBorder="1" applyAlignment="1">
      <alignment vertical="top"/>
    </xf>
    <xf numFmtId="0" fontId="1" fillId="0" borderId="7" xfId="0" applyFont="1" applyBorder="1"/>
    <xf numFmtId="0" fontId="1" fillId="0" borderId="8" xfId="0" applyFont="1" applyBorder="1"/>
    <xf numFmtId="0" fontId="1" fillId="0" borderId="9" xfId="0" applyFont="1" applyBorder="1"/>
    <xf numFmtId="0" fontId="0" fillId="0" borderId="3" xfId="0" applyBorder="1"/>
    <xf numFmtId="0" fontId="0" fillId="0" borderId="4" xfId="0" applyBorder="1"/>
    <xf numFmtId="0" fontId="0" fillId="0" borderId="10" xfId="0" applyBorder="1"/>
    <xf numFmtId="0" fontId="0" fillId="0" borderId="2" xfId="0" applyBorder="1"/>
    <xf numFmtId="0" fontId="0" fillId="0" borderId="5" xfId="0" applyBorder="1"/>
    <xf numFmtId="0" fontId="4" fillId="0" borderId="1" xfId="0" applyFont="1" applyBorder="1"/>
    <xf numFmtId="0" fontId="4" fillId="0" borderId="1" xfId="0" applyFont="1" applyBorder="1" applyAlignment="1">
      <alignment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5" fillId="0" borderId="0" xfId="0" applyFont="1" applyAlignment="1">
      <alignment horizontal="left" vertical="center" wrapText="1"/>
    </xf>
    <xf numFmtId="0" fontId="18" fillId="0" borderId="0" xfId="0" applyFont="1" applyAlignment="1">
      <alignment horizontal="right" vertical="top" wrapText="1"/>
    </xf>
    <xf numFmtId="0" fontId="24" fillId="0" borderId="0" xfId="0" applyFont="1" applyAlignment="1">
      <alignment vertical="top" wrapText="1"/>
    </xf>
    <xf numFmtId="0" fontId="0" fillId="0" borderId="0" xfId="0" applyAlignment="1">
      <alignment horizontal="left" vertical="top" wrapText="1"/>
    </xf>
    <xf numFmtId="0" fontId="28" fillId="0" borderId="0" xfId="0" applyFont="1" applyAlignment="1">
      <alignment horizontal="left" vertical="top" wrapText="1"/>
    </xf>
    <xf numFmtId="0" fontId="26" fillId="0" borderId="0" xfId="0" applyFont="1" applyAlignment="1">
      <alignment horizontal="center" wrapText="1"/>
    </xf>
    <xf numFmtId="0" fontId="1" fillId="5" borderId="0" xfId="0" applyFont="1" applyFill="1"/>
    <xf numFmtId="0" fontId="2" fillId="4" borderId="0" xfId="0" applyFont="1" applyFill="1"/>
    <xf numFmtId="0" fontId="29" fillId="0" borderId="0" xfId="0" applyFont="1" applyAlignment="1">
      <alignment horizontal="left" vertical="top" wrapText="1"/>
    </xf>
    <xf numFmtId="0" fontId="5" fillId="0" borderId="0" xfId="0" applyFont="1" applyAlignment="1">
      <alignment horizontal="center"/>
    </xf>
    <xf numFmtId="0" fontId="0" fillId="6" borderId="1" xfId="0" applyFill="1" applyBorder="1"/>
    <xf numFmtId="0" fontId="36" fillId="0" borderId="0" xfId="0" applyFont="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left" wrapText="1"/>
    </xf>
    <xf numFmtId="0" fontId="35" fillId="0" borderId="0" xfId="0" applyFont="1"/>
    <xf numFmtId="22" fontId="0" fillId="0" borderId="1" xfId="0" applyNumberFormat="1" applyBorder="1"/>
    <xf numFmtId="0" fontId="2" fillId="0" borderId="0" xfId="0" applyFont="1" applyAlignment="1">
      <alignment horizontal="left"/>
    </xf>
    <xf numFmtId="0" fontId="11" fillId="0" borderId="0" xfId="0" applyFont="1" applyAlignment="1">
      <alignment horizontal="left" vertical="center" wrapText="1"/>
    </xf>
    <xf numFmtId="0" fontId="13" fillId="0" borderId="0" xfId="0" applyFont="1" applyAlignment="1">
      <alignment horizontal="left" vertical="center" wrapText="1"/>
    </xf>
    <xf numFmtId="0" fontId="2" fillId="7" borderId="0" xfId="0" applyFont="1" applyFill="1"/>
    <xf numFmtId="164" fontId="0" fillId="0" borderId="0" xfId="0" applyNumberFormat="1" applyAlignment="1">
      <alignment horizontal="left"/>
    </xf>
    <xf numFmtId="0" fontId="26" fillId="0" borderId="0" xfId="0" applyFont="1" applyAlignment="1">
      <alignment horizontal="left" wrapText="1"/>
    </xf>
    <xf numFmtId="0" fontId="1" fillId="5" borderId="0" xfId="0" applyFont="1" applyFill="1" applyAlignment="1">
      <alignment horizontal="left"/>
    </xf>
    <xf numFmtId="164" fontId="2" fillId="4" borderId="0" xfId="0" applyNumberFormat="1" applyFont="1" applyFill="1" applyAlignment="1">
      <alignment horizontal="left"/>
    </xf>
    <xf numFmtId="2" fontId="2" fillId="7" borderId="0" xfId="0" applyNumberFormat="1" applyFont="1" applyFill="1" applyAlignment="1">
      <alignment horizontal="left"/>
    </xf>
    <xf numFmtId="0" fontId="5" fillId="0" borderId="0" xfId="0" applyFont="1" applyAlignment="1">
      <alignment horizontal="left"/>
    </xf>
    <xf numFmtId="0" fontId="4" fillId="0" borderId="0" xfId="0" applyFont="1" applyAlignment="1">
      <alignment horizontal="left" vertical="top" wrapText="1"/>
    </xf>
    <xf numFmtId="0" fontId="7" fillId="0" borderId="0" xfId="0" applyFont="1" applyAlignment="1">
      <alignment horizontal="left" wrapText="1"/>
    </xf>
    <xf numFmtId="0" fontId="40" fillId="0" borderId="0" xfId="0" applyFont="1" applyAlignment="1">
      <alignment horizontal="left" vertical="center" wrapText="1"/>
    </xf>
    <xf numFmtId="0" fontId="7" fillId="0" borderId="0" xfId="0" applyFont="1" applyAlignment="1">
      <alignment horizontal="left"/>
    </xf>
    <xf numFmtId="0" fontId="12" fillId="0" borderId="0" xfId="0" applyFont="1" applyAlignment="1">
      <alignment horizontal="left" vertical="center" wrapText="1"/>
    </xf>
    <xf numFmtId="0" fontId="41" fillId="0" borderId="0" xfId="0" applyFont="1" applyAlignment="1">
      <alignment horizontal="left" vertical="center" wrapText="1"/>
    </xf>
    <xf numFmtId="0" fontId="46" fillId="0" borderId="0" xfId="0" applyFont="1" applyAlignment="1">
      <alignment horizontal="left"/>
    </xf>
    <xf numFmtId="0" fontId="52" fillId="0" borderId="0" xfId="0" applyFont="1" applyAlignment="1">
      <alignment horizontal="left" vertical="center"/>
    </xf>
    <xf numFmtId="0" fontId="35" fillId="0" borderId="0" xfId="0" applyFont="1" applyAlignment="1">
      <alignment horizontal="left"/>
    </xf>
    <xf numFmtId="0" fontId="42" fillId="0" borderId="0" xfId="0" applyFont="1" applyAlignment="1">
      <alignment horizontal="left" vertical="center"/>
    </xf>
    <xf numFmtId="0" fontId="43" fillId="0" borderId="0" xfId="0" applyFont="1"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47" fillId="0" borderId="0" xfId="0" applyFont="1" applyAlignment="1">
      <alignment horizontal="left" vertical="center"/>
    </xf>
    <xf numFmtId="0" fontId="46" fillId="0" borderId="0" xfId="0" applyFont="1" applyAlignment="1">
      <alignment horizontal="left" vertical="center"/>
    </xf>
    <xf numFmtId="2" fontId="0" fillId="0" borderId="0" xfId="0" applyNumberFormat="1" applyAlignment="1">
      <alignment horizontal="left" vertical="center"/>
    </xf>
    <xf numFmtId="0" fontId="53" fillId="0" borderId="0" xfId="0" applyFont="1" applyAlignment="1">
      <alignment horizontal="left" vertical="center"/>
    </xf>
    <xf numFmtId="0" fontId="36" fillId="0" borderId="0" xfId="0" applyFont="1" applyAlignment="1">
      <alignment horizontal="left" vertical="center"/>
    </xf>
    <xf numFmtId="0" fontId="54" fillId="0" borderId="0" xfId="0" applyFont="1" applyAlignment="1">
      <alignment horizontal="left" vertical="center"/>
    </xf>
    <xf numFmtId="0" fontId="55" fillId="0" borderId="0" xfId="0" applyFont="1" applyAlignment="1">
      <alignment horizontal="left" vertical="center"/>
    </xf>
    <xf numFmtId="0" fontId="56" fillId="0" borderId="0" xfId="0" applyFont="1" applyAlignment="1">
      <alignment horizontal="left" vertical="center"/>
    </xf>
    <xf numFmtId="0" fontId="35" fillId="0" borderId="0" xfId="0" applyFont="1" applyAlignment="1">
      <alignment horizontal="left" vertical="center"/>
    </xf>
    <xf numFmtId="2" fontId="35" fillId="0" borderId="0" xfId="0" applyNumberFormat="1" applyFont="1" applyAlignment="1">
      <alignment horizontal="left" vertical="center"/>
    </xf>
    <xf numFmtId="0" fontId="48" fillId="0" borderId="0" xfId="0" applyFont="1" applyAlignment="1">
      <alignment horizontal="left" vertical="center"/>
    </xf>
    <xf numFmtId="0" fontId="8" fillId="0" borderId="0" xfId="0" applyFont="1" applyAlignment="1">
      <alignment horizontal="left" vertical="center"/>
    </xf>
    <xf numFmtId="0" fontId="49"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center"/>
    </xf>
    <xf numFmtId="2" fontId="52" fillId="0" borderId="0" xfId="0" applyNumberFormat="1" applyFont="1" applyAlignment="1">
      <alignment horizontal="left" vertical="center"/>
    </xf>
    <xf numFmtId="2" fontId="46" fillId="0" borderId="0" xfId="0" applyNumberFormat="1" applyFont="1" applyAlignment="1">
      <alignment horizontal="left" vertical="center"/>
    </xf>
    <xf numFmtId="0" fontId="7" fillId="0" borderId="0" xfId="0" applyFont="1" applyAlignment="1">
      <alignment horizontal="left" vertical="center"/>
    </xf>
    <xf numFmtId="0" fontId="0" fillId="0" borderId="0" xfId="0" applyAlignment="1"/>
    <xf numFmtId="0" fontId="11" fillId="0" borderId="0" xfId="0" applyFont="1" applyAlignment="1">
      <alignment horizontal="left" vertical="center"/>
    </xf>
    <xf numFmtId="0" fontId="40" fillId="0" borderId="0" xfId="0" applyFont="1" applyAlignment="1">
      <alignment horizontal="left" vertical="center"/>
    </xf>
    <xf numFmtId="0" fontId="12" fillId="0" borderId="0" xfId="0" applyFont="1" applyAlignment="1">
      <alignment horizontal="left" vertical="center"/>
    </xf>
    <xf numFmtId="0" fontId="41"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horizontal="center"/>
    </xf>
    <xf numFmtId="0" fontId="25"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right" vertical="top" wrapText="1"/>
    </xf>
    <xf numFmtId="0" fontId="18" fillId="0" borderId="0" xfId="0" applyFont="1" applyAlignment="1">
      <alignment horizontal="right" vertical="top" wrapText="1"/>
    </xf>
    <xf numFmtId="0" fontId="11" fillId="0" borderId="0" xfId="0" applyFont="1" applyAlignment="1">
      <alignment horizontal="left" vertical="center" wrapText="1"/>
    </xf>
    <xf numFmtId="0" fontId="12" fillId="0" borderId="0" xfId="0" applyFont="1" applyAlignment="1">
      <alignment horizontal="right" vertical="center" wrapText="1"/>
    </xf>
    <xf numFmtId="0" fontId="14" fillId="0" borderId="0" xfId="0" applyFont="1" applyAlignment="1">
      <alignment horizontal="right" vertical="center" wrapText="1" indent="1"/>
    </xf>
    <xf numFmtId="0" fontId="13" fillId="0" borderId="0" xfId="0" applyFont="1" applyAlignment="1">
      <alignment horizontal="left" vertical="center" wrapText="1"/>
    </xf>
    <xf numFmtId="0" fontId="15" fillId="0" borderId="0" xfId="0" applyFont="1" applyAlignment="1">
      <alignment horizontal="left" vertical="center" wrapText="1"/>
    </xf>
    <xf numFmtId="0" fontId="26" fillId="0" borderId="0" xfId="0" applyFont="1" applyAlignment="1">
      <alignment horizontal="center" wrapText="1"/>
    </xf>
    <xf numFmtId="0" fontId="10" fillId="0" borderId="0" xfId="0" applyFont="1" applyAlignment="1">
      <alignment horizontal="left" wrapText="1"/>
    </xf>
    <xf numFmtId="0" fontId="22"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horizontal="left" vertical="center" wrapText="1"/>
    </xf>
    <xf numFmtId="0" fontId="19" fillId="0" borderId="0" xfId="0" applyFont="1" applyAlignment="1">
      <alignment horizontal="left" vertical="center" wrapText="1"/>
    </xf>
    <xf numFmtId="0" fontId="23" fillId="0" borderId="0" xfId="0" applyFont="1" applyAlignment="1">
      <alignment horizontal="left" wrapText="1"/>
    </xf>
    <xf numFmtId="0" fontId="6" fillId="0" borderId="0" xfId="0" applyFont="1" applyAlignment="1">
      <alignment horizontal="left" vertical="top" wrapText="1"/>
    </xf>
    <xf numFmtId="0" fontId="37"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center"/>
    </xf>
    <xf numFmtId="0" fontId="35" fillId="0" borderId="0" xfId="0" applyFont="1" applyAlignment="1">
      <alignment vertical="top" wrapText="1"/>
    </xf>
    <xf numFmtId="0" fontId="34" fillId="0" borderId="0" xfId="0" applyFont="1" applyAlignment="1">
      <alignment horizontal="center" vertical="center" wrapText="1"/>
    </xf>
    <xf numFmtId="0" fontId="27" fillId="0" borderId="0" xfId="0" applyFont="1" applyAlignment="1">
      <alignment horizontal="center" wrapText="1"/>
    </xf>
    <xf numFmtId="0" fontId="38" fillId="0" borderId="0" xfId="0" applyFont="1" applyAlignment="1">
      <alignment horizontal="left" vertical="top" wrapText="1"/>
    </xf>
    <xf numFmtId="0" fontId="31" fillId="0" borderId="0" xfId="0" applyFont="1" applyAlignment="1">
      <alignment horizontal="center" wrapText="1"/>
    </xf>
    <xf numFmtId="0" fontId="39" fillId="0" borderId="0" xfId="0" applyFont="1" applyAlignment="1">
      <alignment horizontal="left" vertical="top" wrapText="1"/>
    </xf>
    <xf numFmtId="0" fontId="25" fillId="0" borderId="0" xfId="0" applyFont="1" applyAlignment="1">
      <alignment horizontal="center" vertical="center"/>
    </xf>
    <xf numFmtId="0" fontId="30" fillId="0" borderId="0" xfId="0" applyFont="1" applyAlignment="1">
      <alignment horizontal="left" vertical="top" wrapText="1"/>
    </xf>
    <xf numFmtId="0" fontId="25" fillId="0" borderId="0" xfId="0" applyFont="1" applyAlignment="1">
      <alignment horizontal="center" wrapText="1"/>
    </xf>
    <xf numFmtId="164" fontId="0" fillId="0" borderId="0" xfId="0" applyNumberFormat="1"/>
  </cellXfs>
  <cellStyles count="1">
    <cellStyle name="Normal" xfId="0" builtinId="0"/>
  </cellStyles>
  <dxfs count="23">
    <dxf>
      <font>
        <b val="0"/>
        <i val="0"/>
        <strike val="0"/>
        <condense val="0"/>
        <extend val="0"/>
        <outline val="0"/>
        <shadow val="0"/>
        <u val="none"/>
        <vertAlign val="baseline"/>
        <sz val="11"/>
        <color theme="1"/>
        <name val="Calibri"/>
        <family val="2"/>
        <scheme val="minor"/>
      </font>
      <fill>
        <patternFill patternType="none">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minor"/>
      </font>
      <fill>
        <patternFill patternType="none">
          <bgColor auto="1"/>
        </patternFill>
      </fill>
      <alignment horizontal="general" vertical="top" textRotation="0" wrapText="0" indent="0" justifyLastLine="0" shrinkToFit="0" readingOrder="0"/>
    </dxf>
    <dxf>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border diagonalUp="0" diagonalDown="0" outline="0">
        <left style="thin">
          <color indexed="64"/>
        </left>
        <right style="thin">
          <color indexed="64"/>
        </right>
        <top/>
        <bottom/>
      </border>
    </dxf>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s>
  <tableStyles count="1" defaultTableStyle="TableStyleMedium2" defaultPivotStyle="PivotStyleLight16">
    <tableStyle name="Flattened Pivot Style" table="0" count="3" xr9:uid="{273BB3C4-6678-4976-A4E6-65E94D985597}">
      <tableStyleElement type="headerRow" dxfId="22"/>
      <tableStyleElement type="totalRow" dxfId="21"/>
      <tableStyleElement type="secondRowStripe" dxfId="20"/>
    </tableStyle>
  </tableStyles>
  <colors>
    <mruColors>
      <color rgb="FFA87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0"/>
            <c:dispEq val="0"/>
          </c:trendline>
          <c:xVal>
            <c:numRef>
              <c:f>'Key 4'!$B$16:$B$44</c:f>
              <c:numCache>
                <c:formatCode>General</c:formatCode>
                <c:ptCount val="29"/>
                <c:pt idx="0">
                  <c:v>28</c:v>
                </c:pt>
                <c:pt idx="1">
                  <c:v>27</c:v>
                </c:pt>
                <c:pt idx="2">
                  <c:v>26</c:v>
                </c:pt>
                <c:pt idx="3">
                  <c:v>25</c:v>
                </c:pt>
                <c:pt idx="4">
                  <c:v>24</c:v>
                </c:pt>
                <c:pt idx="5">
                  <c:v>23</c:v>
                </c:pt>
                <c:pt idx="6">
                  <c:v>22</c:v>
                </c:pt>
                <c:pt idx="7">
                  <c:v>21</c:v>
                </c:pt>
                <c:pt idx="8">
                  <c:v>20</c:v>
                </c:pt>
                <c:pt idx="9">
                  <c:v>19</c:v>
                </c:pt>
                <c:pt idx="10">
                  <c:v>18</c:v>
                </c:pt>
                <c:pt idx="11">
                  <c:v>17</c:v>
                </c:pt>
                <c:pt idx="12">
                  <c:v>16</c:v>
                </c:pt>
                <c:pt idx="13">
                  <c:v>15</c:v>
                </c:pt>
                <c:pt idx="14">
                  <c:v>14</c:v>
                </c:pt>
                <c:pt idx="15">
                  <c:v>13</c:v>
                </c:pt>
                <c:pt idx="16">
                  <c:v>12</c:v>
                </c:pt>
                <c:pt idx="17">
                  <c:v>11</c:v>
                </c:pt>
                <c:pt idx="18">
                  <c:v>10</c:v>
                </c:pt>
                <c:pt idx="19">
                  <c:v>9</c:v>
                </c:pt>
                <c:pt idx="20">
                  <c:v>8</c:v>
                </c:pt>
                <c:pt idx="21">
                  <c:v>7</c:v>
                </c:pt>
                <c:pt idx="22">
                  <c:v>6</c:v>
                </c:pt>
                <c:pt idx="23">
                  <c:v>5</c:v>
                </c:pt>
                <c:pt idx="24">
                  <c:v>4</c:v>
                </c:pt>
                <c:pt idx="25">
                  <c:v>3</c:v>
                </c:pt>
                <c:pt idx="26">
                  <c:v>2</c:v>
                </c:pt>
                <c:pt idx="27">
                  <c:v>1</c:v>
                </c:pt>
                <c:pt idx="28">
                  <c:v>0</c:v>
                </c:pt>
              </c:numCache>
            </c:numRef>
          </c:xVal>
          <c:yVal>
            <c:numRef>
              <c:f>'Key 4'!$C$16:$C$44</c:f>
              <c:numCache>
                <c:formatCode>General</c:formatCode>
                <c:ptCount val="29"/>
                <c:pt idx="0">
                  <c:v>1</c:v>
                </c:pt>
                <c:pt idx="1">
                  <c:v>1</c:v>
                </c:pt>
                <c:pt idx="2">
                  <c:v>1</c:v>
                </c:pt>
                <c:pt idx="3">
                  <c:v>1</c:v>
                </c:pt>
                <c:pt idx="4">
                  <c:v>1</c:v>
                </c:pt>
                <c:pt idx="5">
                  <c:v>1</c:v>
                </c:pt>
                <c:pt idx="6">
                  <c:v>1</c:v>
                </c:pt>
                <c:pt idx="7">
                  <c:v>1</c:v>
                </c:pt>
                <c:pt idx="8">
                  <c:v>1</c:v>
                </c:pt>
                <c:pt idx="9">
                  <c:v>0.9</c:v>
                </c:pt>
                <c:pt idx="10">
                  <c:v>0.8</c:v>
                </c:pt>
                <c:pt idx="11">
                  <c:v>0.8</c:v>
                </c:pt>
                <c:pt idx="12">
                  <c:v>0.8</c:v>
                </c:pt>
                <c:pt idx="13">
                  <c:v>0.7</c:v>
                </c:pt>
                <c:pt idx="14">
                  <c:v>0.6</c:v>
                </c:pt>
                <c:pt idx="15">
                  <c:v>0.6</c:v>
                </c:pt>
                <c:pt idx="16">
                  <c:v>0.6</c:v>
                </c:pt>
                <c:pt idx="17">
                  <c:v>0.4</c:v>
                </c:pt>
                <c:pt idx="18">
                  <c:v>0.4</c:v>
                </c:pt>
                <c:pt idx="19">
                  <c:v>0.2</c:v>
                </c:pt>
                <c:pt idx="20">
                  <c:v>0.2</c:v>
                </c:pt>
                <c:pt idx="21">
                  <c:v>0</c:v>
                </c:pt>
                <c:pt idx="22">
                  <c:v>0</c:v>
                </c:pt>
                <c:pt idx="23">
                  <c:v>0</c:v>
                </c:pt>
                <c:pt idx="24">
                  <c:v>0</c:v>
                </c:pt>
                <c:pt idx="25">
                  <c:v>0</c:v>
                </c:pt>
                <c:pt idx="26">
                  <c:v>0</c:v>
                </c:pt>
                <c:pt idx="27">
                  <c:v>0</c:v>
                </c:pt>
                <c:pt idx="28">
                  <c:v>0</c:v>
                </c:pt>
              </c:numCache>
            </c:numRef>
          </c:yVal>
          <c:smooth val="0"/>
          <c:extLst>
            <c:ext xmlns:c16="http://schemas.microsoft.com/office/drawing/2014/chart" uri="{C3380CC4-5D6E-409C-BE32-E72D297353CC}">
              <c16:uniqueId val="{00000001-0F74-4839-ACC6-471562CBF57D}"/>
            </c:ext>
          </c:extLst>
        </c:ser>
        <c:dLbls>
          <c:showLegendKey val="0"/>
          <c:showVal val="0"/>
          <c:showCatName val="0"/>
          <c:showSerName val="0"/>
          <c:showPercent val="0"/>
          <c:showBubbleSize val="0"/>
        </c:dLbls>
        <c:axId val="404273744"/>
        <c:axId val="404274576"/>
      </c:scatterChart>
      <c:valAx>
        <c:axId val="404273744"/>
        <c:scaling>
          <c:orientation val="minMax"/>
          <c:max val="2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74576"/>
        <c:crosses val="autoZero"/>
        <c:crossBetween val="midCat"/>
        <c:majorUnit val="4"/>
      </c:valAx>
      <c:valAx>
        <c:axId val="4042745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737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IN"/>
              <a:t>MOST</a:t>
            </a:r>
          </a:p>
        </c:rich>
      </c:tx>
      <c:layout>
        <c:manualLayout>
          <c:xMode val="edge"/>
          <c:yMode val="edge"/>
          <c:x val="0.27933204883434781"/>
          <c:y val="1.2102880199592695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4.3478260869565216E-2"/>
          <c:y val="0.10984985458200025"/>
          <c:w val="0.91268058883943859"/>
          <c:h val="0.75734857208917139"/>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square"/>
            <c:size val="5"/>
            <c:spPr>
              <a:solidFill>
                <a:schemeClr val="accent1"/>
              </a:solidFill>
              <a:ln w="101600">
                <a:solidFill>
                  <a:schemeClr val="bg1"/>
                </a:solidFill>
                <a:round/>
              </a:ln>
              <a:effectLst/>
            </c:spPr>
          </c:marker>
          <c:cat>
            <c:strRef>
              <c:f>Report!$A$60:$A$63</c:f>
              <c:strCache>
                <c:ptCount val="4"/>
                <c:pt idx="0">
                  <c:v>D</c:v>
                </c:pt>
                <c:pt idx="1">
                  <c:v>I</c:v>
                </c:pt>
                <c:pt idx="2">
                  <c:v>S</c:v>
                </c:pt>
                <c:pt idx="3">
                  <c:v>C</c:v>
                </c:pt>
              </c:strCache>
            </c:strRef>
          </c:cat>
          <c:val>
            <c:numRef>
              <c:f>Report!$B$64:$B$67</c:f>
              <c:numCache>
                <c:formatCode>0.0</c:formatCode>
                <c:ptCount val="4"/>
                <c:pt idx="0">
                  <c:v>5</c:v>
                </c:pt>
                <c:pt idx="1">
                  <c:v>26.400000000000006</c:v>
                </c:pt>
                <c:pt idx="2">
                  <c:v>20</c:v>
                </c:pt>
                <c:pt idx="3">
                  <c:v>12</c:v>
                </c:pt>
              </c:numCache>
            </c:numRef>
          </c:val>
          <c:smooth val="0"/>
          <c:extLst>
            <c:ext xmlns:c16="http://schemas.microsoft.com/office/drawing/2014/chart" uri="{C3380CC4-5D6E-409C-BE32-E72D297353CC}">
              <c16:uniqueId val="{00000000-91D8-4664-9C92-66A2D1E8AB0D}"/>
            </c:ext>
          </c:extLst>
        </c:ser>
        <c:dLbls>
          <c:showLegendKey val="0"/>
          <c:showVal val="0"/>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marker val="1"/>
        <c:smooth val="0"/>
        <c:axId val="1782749071"/>
        <c:axId val="1782765711"/>
      </c:lineChart>
      <c:catAx>
        <c:axId val="1782749071"/>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1782765711"/>
        <c:crosses val="autoZero"/>
        <c:auto val="1"/>
        <c:lblAlgn val="ctr"/>
        <c:lblOffset val="100"/>
        <c:noMultiLvlLbl val="0"/>
      </c:catAx>
      <c:valAx>
        <c:axId val="1782765711"/>
        <c:scaling>
          <c:orientation val="minMax"/>
          <c:max val="28"/>
        </c:scaling>
        <c:delete val="1"/>
        <c:axPos val="l"/>
        <c:majorGridlines>
          <c:spPr>
            <a:ln w="9525" cap="flat" cmpd="sng" algn="ctr">
              <a:solidFill>
                <a:schemeClr val="lt1">
                  <a:alpha val="25000"/>
                </a:schemeClr>
              </a:solidFill>
              <a:round/>
            </a:ln>
            <a:effectLst/>
          </c:spPr>
        </c:majorGridlines>
        <c:numFmt formatCode="0.0" sourceLinked="1"/>
        <c:majorTickMark val="none"/>
        <c:minorTickMark val="none"/>
        <c:tickLblPos val="nextTo"/>
        <c:crossAx val="1782749071"/>
        <c:crosses val="autoZero"/>
        <c:crossBetween val="between"/>
        <c:majorUnit val="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IN"/>
              <a:t>LEAST</a:t>
            </a:r>
          </a:p>
        </c:rich>
      </c:tx>
      <c:layout>
        <c:manualLayout>
          <c:xMode val="edge"/>
          <c:yMode val="edge"/>
          <c:x val="0.27664824007847838"/>
          <c:y val="5.9653583086720623E-3"/>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4.3478260869565216E-2"/>
          <c:y val="0.11008905717328264"/>
          <c:w val="0.91268058883943859"/>
          <c:h val="0.75727839739010283"/>
        </c:manualLayout>
      </c:layout>
      <c:lineChart>
        <c:grouping val="standard"/>
        <c:varyColors val="0"/>
        <c:ser>
          <c:idx val="1"/>
          <c:order val="0"/>
          <c:spPr>
            <a:ln w="34925" cap="rnd">
              <a:solidFill>
                <a:schemeClr val="lt1"/>
              </a:solidFill>
              <a:round/>
            </a:ln>
            <a:effectLst>
              <a:outerShdw dist="25400" dir="2700000" algn="tl" rotWithShape="0">
                <a:schemeClr val="accent2"/>
              </a:outerShdw>
            </a:effectLst>
          </c:spPr>
          <c:marker>
            <c:symbol val="none"/>
          </c:marker>
          <c:cat>
            <c:strRef>
              <c:f>Report!$A$60:$A$63</c:f>
              <c:strCache>
                <c:ptCount val="4"/>
                <c:pt idx="0">
                  <c:v>D</c:v>
                </c:pt>
                <c:pt idx="1">
                  <c:v>I</c:v>
                </c:pt>
                <c:pt idx="2">
                  <c:v>S</c:v>
                </c:pt>
                <c:pt idx="3">
                  <c:v>C</c:v>
                </c:pt>
              </c:strCache>
            </c:strRef>
          </c:cat>
          <c:val>
            <c:numRef>
              <c:f>Report!$C$64:$C$67</c:f>
              <c:numCache>
                <c:formatCode>0.0</c:formatCode>
                <c:ptCount val="4"/>
                <c:pt idx="0">
                  <c:v>18</c:v>
                </c:pt>
                <c:pt idx="1">
                  <c:v>25</c:v>
                </c:pt>
                <c:pt idx="2">
                  <c:v>12</c:v>
                </c:pt>
                <c:pt idx="3">
                  <c:v>4</c:v>
                </c:pt>
              </c:numCache>
            </c:numRef>
          </c:val>
          <c:smooth val="0"/>
          <c:extLst>
            <c:ext xmlns:c16="http://schemas.microsoft.com/office/drawing/2014/chart" uri="{C3380CC4-5D6E-409C-BE32-E72D297353CC}">
              <c16:uniqueId val="{00000003-03F6-4825-94F6-AF72B4660CB1}"/>
            </c:ext>
          </c:extLst>
        </c:ser>
        <c:ser>
          <c:idx val="0"/>
          <c:order val="1"/>
          <c:spPr>
            <a:ln w="34925" cap="rnd">
              <a:solidFill>
                <a:schemeClr val="lt1"/>
              </a:solidFill>
              <a:round/>
            </a:ln>
            <a:effectLst>
              <a:outerShdw dist="25400" dir="2700000" algn="tl" rotWithShape="0">
                <a:schemeClr val="accent1"/>
              </a:outerShdw>
            </a:effectLst>
          </c:spPr>
          <c:marker>
            <c:symbol val="square"/>
            <c:size val="5"/>
            <c:spPr>
              <a:solidFill>
                <a:schemeClr val="accent1"/>
              </a:solidFill>
              <a:ln w="101600">
                <a:solidFill>
                  <a:schemeClr val="bg1"/>
                </a:solidFill>
                <a:round/>
              </a:ln>
              <a:effectLst/>
            </c:spPr>
          </c:marker>
          <c:cat>
            <c:strRef>
              <c:f>Report!$A$60:$A$63</c:f>
              <c:strCache>
                <c:ptCount val="4"/>
                <c:pt idx="0">
                  <c:v>D</c:v>
                </c:pt>
                <c:pt idx="1">
                  <c:v>I</c:v>
                </c:pt>
                <c:pt idx="2">
                  <c:v>S</c:v>
                </c:pt>
                <c:pt idx="3">
                  <c:v>C</c:v>
                </c:pt>
              </c:strCache>
            </c:strRef>
          </c:cat>
          <c:val>
            <c:numRef>
              <c:f>Report!$C$64:$C$67</c:f>
              <c:numCache>
                <c:formatCode>0.0</c:formatCode>
                <c:ptCount val="4"/>
                <c:pt idx="0">
                  <c:v>18</c:v>
                </c:pt>
                <c:pt idx="1">
                  <c:v>25</c:v>
                </c:pt>
                <c:pt idx="2">
                  <c:v>12</c:v>
                </c:pt>
                <c:pt idx="3">
                  <c:v>4</c:v>
                </c:pt>
              </c:numCache>
            </c:numRef>
          </c:val>
          <c:smooth val="0"/>
          <c:extLst>
            <c:ext xmlns:c16="http://schemas.microsoft.com/office/drawing/2014/chart" uri="{C3380CC4-5D6E-409C-BE32-E72D297353CC}">
              <c16:uniqueId val="{00000002-03F6-4825-94F6-AF72B4660CB1}"/>
            </c:ext>
          </c:extLst>
        </c:ser>
        <c:dLbls>
          <c:showLegendKey val="0"/>
          <c:showVal val="0"/>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782749071"/>
        <c:axId val="1782765711"/>
      </c:lineChart>
      <c:catAx>
        <c:axId val="1782749071"/>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1782765711"/>
        <c:crosses val="autoZero"/>
        <c:auto val="1"/>
        <c:lblAlgn val="ctr"/>
        <c:lblOffset val="100"/>
        <c:noMultiLvlLbl val="0"/>
      </c:catAx>
      <c:valAx>
        <c:axId val="1782765711"/>
        <c:scaling>
          <c:orientation val="minMax"/>
          <c:max val="28"/>
        </c:scaling>
        <c:delete val="1"/>
        <c:axPos val="l"/>
        <c:majorGridlines>
          <c:spPr>
            <a:ln w="9525" cap="flat" cmpd="sng" algn="ctr">
              <a:solidFill>
                <a:schemeClr val="lt1">
                  <a:alpha val="25000"/>
                </a:schemeClr>
              </a:solidFill>
              <a:round/>
            </a:ln>
            <a:effectLst/>
          </c:spPr>
        </c:majorGridlines>
        <c:numFmt formatCode="0.0" sourceLinked="1"/>
        <c:majorTickMark val="none"/>
        <c:minorTickMark val="none"/>
        <c:tickLblPos val="nextTo"/>
        <c:crossAx val="1782749071"/>
        <c:crosses val="autoZero"/>
        <c:crossBetween val="between"/>
        <c:majorUnit val="4"/>
      </c:valAx>
      <c:spPr>
        <a:noFill/>
        <a:ln>
          <a:noFill/>
        </a:ln>
        <a:effectLst/>
      </c:spPr>
    </c:plotArea>
    <c:plotVisOnly val="1"/>
    <c:dispBlanksAs val="gap"/>
    <c:showDLblsOverMax val="0"/>
    <c:extLst/>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n-IN"/>
              <a:t>DIFF.</a:t>
            </a:r>
          </a:p>
        </c:rich>
      </c:tx>
      <c:layout>
        <c:manualLayout>
          <c:xMode val="edge"/>
          <c:yMode val="edge"/>
          <c:x val="0.29502877929732468"/>
          <c:y val="6.1082007645351134E-3"/>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4.3478260869565216E-2"/>
          <c:y val="0.10842159160973537"/>
          <c:w val="0.91268058883943859"/>
          <c:h val="0.76457796100943698"/>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square"/>
            <c:size val="5"/>
            <c:spPr>
              <a:solidFill>
                <a:schemeClr val="accent1"/>
              </a:solidFill>
              <a:ln w="101600">
                <a:solidFill>
                  <a:schemeClr val="lt1"/>
                </a:solidFill>
                <a:round/>
              </a:ln>
              <a:effectLst/>
            </c:spPr>
          </c:marker>
          <c:cat>
            <c:strRef>
              <c:f>Report!$A$60:$A$63</c:f>
              <c:strCache>
                <c:ptCount val="4"/>
                <c:pt idx="0">
                  <c:v>D</c:v>
                </c:pt>
                <c:pt idx="1">
                  <c:v>I</c:v>
                </c:pt>
                <c:pt idx="2">
                  <c:v>S</c:v>
                </c:pt>
                <c:pt idx="3">
                  <c:v>C</c:v>
                </c:pt>
              </c:strCache>
            </c:strRef>
          </c:cat>
          <c:val>
            <c:numRef>
              <c:f>Report!$D$64:$D$67</c:f>
              <c:numCache>
                <c:formatCode>0.0</c:formatCode>
                <c:ptCount val="4"/>
                <c:pt idx="0">
                  <c:v>12</c:v>
                </c:pt>
                <c:pt idx="1">
                  <c:v>26.125</c:v>
                </c:pt>
                <c:pt idx="2">
                  <c:v>12</c:v>
                </c:pt>
                <c:pt idx="3">
                  <c:v>4</c:v>
                </c:pt>
              </c:numCache>
            </c:numRef>
          </c:val>
          <c:smooth val="0"/>
          <c:extLst>
            <c:ext xmlns:c16="http://schemas.microsoft.com/office/drawing/2014/chart" uri="{C3380CC4-5D6E-409C-BE32-E72D297353CC}">
              <c16:uniqueId val="{00000000-65E9-4D02-A390-F769B9A07732}"/>
            </c:ext>
          </c:extLst>
        </c:ser>
        <c:dLbls>
          <c:showLegendKey val="0"/>
          <c:showVal val="0"/>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marker val="1"/>
        <c:smooth val="0"/>
        <c:axId val="1782749071"/>
        <c:axId val="1782765711"/>
      </c:lineChart>
      <c:catAx>
        <c:axId val="1782749071"/>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1782765711"/>
        <c:crosses val="autoZero"/>
        <c:auto val="1"/>
        <c:lblAlgn val="ctr"/>
        <c:lblOffset val="100"/>
        <c:noMultiLvlLbl val="0"/>
      </c:catAx>
      <c:valAx>
        <c:axId val="1782765711"/>
        <c:scaling>
          <c:orientation val="minMax"/>
          <c:max val="28"/>
        </c:scaling>
        <c:delete val="1"/>
        <c:axPos val="l"/>
        <c:majorGridlines>
          <c:spPr>
            <a:ln w="9525" cap="flat" cmpd="sng" algn="ctr">
              <a:solidFill>
                <a:schemeClr val="lt1">
                  <a:alpha val="25000"/>
                </a:schemeClr>
              </a:solidFill>
              <a:round/>
            </a:ln>
            <a:effectLst/>
          </c:spPr>
        </c:majorGridlines>
        <c:numFmt formatCode="0.0" sourceLinked="1"/>
        <c:majorTickMark val="none"/>
        <c:minorTickMark val="none"/>
        <c:tickLblPos val="nextTo"/>
        <c:crossAx val="1782749071"/>
        <c:crosses val="autoZero"/>
        <c:crossBetween val="between"/>
        <c:majorUnit val="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'Key 4'!$A$1:$A$4</c:f>
              <c:strCache>
                <c:ptCount val="4"/>
                <c:pt idx="0">
                  <c:v>D</c:v>
                </c:pt>
                <c:pt idx="1">
                  <c:v>I</c:v>
                </c:pt>
                <c:pt idx="2">
                  <c:v>S</c:v>
                </c:pt>
                <c:pt idx="3">
                  <c:v>C</c:v>
                </c:pt>
              </c:strCache>
            </c:strRef>
          </c:cat>
          <c:val>
            <c:numRef>
              <c:f>'Key 4'!$H$1:$H$4</c:f>
              <c:numCache>
                <c:formatCode>0.0</c:formatCode>
                <c:ptCount val="4"/>
                <c:pt idx="0">
                  <c:v>0.45714285714285718</c:v>
                </c:pt>
                <c:pt idx="1">
                  <c:v>1</c:v>
                </c:pt>
                <c:pt idx="2">
                  <c:v>0.7142857142857143</c:v>
                </c:pt>
                <c:pt idx="3">
                  <c:v>0.17142857142857143</c:v>
                </c:pt>
              </c:numCache>
            </c:numRef>
          </c:val>
          <c:smooth val="0"/>
          <c:extLst>
            <c:ext xmlns:c16="http://schemas.microsoft.com/office/drawing/2014/chart" uri="{C3380CC4-5D6E-409C-BE32-E72D297353CC}">
              <c16:uniqueId val="{00000000-4EF7-4071-9104-E688ED2224BF}"/>
            </c:ext>
          </c:extLst>
        </c:ser>
        <c:dLbls>
          <c:showLegendKey val="0"/>
          <c:showVal val="0"/>
          <c:showCatName val="0"/>
          <c:showSerName val="0"/>
          <c:showPercent val="0"/>
          <c:showBubbleSize val="0"/>
        </c:dLbls>
        <c:marker val="1"/>
        <c:smooth val="0"/>
        <c:axId val="404271664"/>
        <c:axId val="404275408"/>
      </c:lineChart>
      <c:catAx>
        <c:axId val="40427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75408"/>
        <c:crosses val="autoZero"/>
        <c:auto val="1"/>
        <c:lblAlgn val="ctr"/>
        <c:lblOffset val="100"/>
        <c:noMultiLvlLbl val="0"/>
      </c:catAx>
      <c:valAx>
        <c:axId val="404275408"/>
        <c:scaling>
          <c:logBase val="2"/>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71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10.png"/><Relationship Id="rId18" Type="http://schemas.openxmlformats.org/officeDocument/2006/relationships/image" Target="../media/image15.png"/><Relationship Id="rId3" Type="http://schemas.openxmlformats.org/officeDocument/2006/relationships/chart" Target="../charts/chart4.xml"/><Relationship Id="rId21" Type="http://schemas.openxmlformats.org/officeDocument/2006/relationships/image" Target="../media/image18.png"/><Relationship Id="rId7" Type="http://schemas.openxmlformats.org/officeDocument/2006/relationships/image" Target="../media/image4.png"/><Relationship Id="rId12" Type="http://schemas.openxmlformats.org/officeDocument/2006/relationships/image" Target="../media/image9.png"/><Relationship Id="rId17" Type="http://schemas.openxmlformats.org/officeDocument/2006/relationships/image" Target="../media/image14.png"/><Relationship Id="rId2" Type="http://schemas.openxmlformats.org/officeDocument/2006/relationships/chart" Target="../charts/chart3.xml"/><Relationship Id="rId16" Type="http://schemas.openxmlformats.org/officeDocument/2006/relationships/image" Target="../media/image13.png"/><Relationship Id="rId20" Type="http://schemas.openxmlformats.org/officeDocument/2006/relationships/image" Target="../media/image17.png"/><Relationship Id="rId1" Type="http://schemas.openxmlformats.org/officeDocument/2006/relationships/chart" Target="../charts/chart2.xml"/><Relationship Id="rId6" Type="http://schemas.openxmlformats.org/officeDocument/2006/relationships/image" Target="../media/image3.png"/><Relationship Id="rId11" Type="http://schemas.openxmlformats.org/officeDocument/2006/relationships/image" Target="../media/image8.png"/><Relationship Id="rId5" Type="http://schemas.openxmlformats.org/officeDocument/2006/relationships/image" Target="../media/image2.png"/><Relationship Id="rId15" Type="http://schemas.openxmlformats.org/officeDocument/2006/relationships/image" Target="../media/image12.png"/><Relationship Id="rId10" Type="http://schemas.openxmlformats.org/officeDocument/2006/relationships/image" Target="../media/image7.png"/><Relationship Id="rId19" Type="http://schemas.openxmlformats.org/officeDocument/2006/relationships/image" Target="../media/image16.png"/><Relationship Id="rId4" Type="http://schemas.openxmlformats.org/officeDocument/2006/relationships/image" Target="../media/image1.png"/><Relationship Id="rId9" Type="http://schemas.openxmlformats.org/officeDocument/2006/relationships/image" Target="../media/image6.png"/><Relationship Id="rId14" Type="http://schemas.openxmlformats.org/officeDocument/2006/relationships/image" Target="../media/image11.png"/><Relationship Id="rId22" Type="http://schemas.openxmlformats.org/officeDocument/2006/relationships/chart" Target="../charts/chart5.xml"/></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2.png"/><Relationship Id="rId3" Type="http://schemas.openxmlformats.org/officeDocument/2006/relationships/image" Target="../media/image10.png"/><Relationship Id="rId7" Type="http://schemas.openxmlformats.org/officeDocument/2006/relationships/image" Target="../media/image14.png"/><Relationship Id="rId12"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11" Type="http://schemas.openxmlformats.org/officeDocument/2006/relationships/image" Target="../media/image4.png"/><Relationship Id="rId5" Type="http://schemas.openxmlformats.org/officeDocument/2006/relationships/image" Target="../media/image12.png"/><Relationship Id="rId10" Type="http://schemas.openxmlformats.org/officeDocument/2006/relationships/image" Target="../media/image5.png"/><Relationship Id="rId4" Type="http://schemas.openxmlformats.org/officeDocument/2006/relationships/image" Target="../media/image11.png"/><Relationship Id="rId9" Type="http://schemas.openxmlformats.org/officeDocument/2006/relationships/image" Target="../media/image6.png"/><Relationship Id="rId1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52854</xdr:colOff>
      <xdr:row>15</xdr:row>
      <xdr:rowOff>11580</xdr:rowOff>
    </xdr:from>
    <xdr:to>
      <xdr:col>9</xdr:col>
      <xdr:colOff>468780</xdr:colOff>
      <xdr:row>36</xdr:row>
      <xdr:rowOff>30630</xdr:rowOff>
    </xdr:to>
    <xdr:graphicFrame macro="">
      <xdr:nvGraphicFramePr>
        <xdr:cNvPr id="2" name="Chart 1">
          <a:extLst>
            <a:ext uri="{FF2B5EF4-FFF2-40B4-BE49-F238E27FC236}">
              <a16:creationId xmlns:a16="http://schemas.microsoft.com/office/drawing/2014/main" id="{9143C00F-C9CE-4FFD-A535-819A11C81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93133</xdr:colOff>
      <xdr:row>74</xdr:row>
      <xdr:rowOff>59001</xdr:rowOff>
    </xdr:from>
    <xdr:to>
      <xdr:col>1</xdr:col>
      <xdr:colOff>222250</xdr:colOff>
      <xdr:row>74</xdr:row>
      <xdr:rowOff>2997200</xdr:rowOff>
    </xdr:to>
    <xdr:graphicFrame macro="">
      <xdr:nvGraphicFramePr>
        <xdr:cNvPr id="3" name="Chart 2">
          <a:extLst>
            <a:ext uri="{FF2B5EF4-FFF2-40B4-BE49-F238E27FC236}">
              <a16:creationId xmlns:a16="http://schemas.microsoft.com/office/drawing/2014/main" id="{841DD18B-69C1-6DB8-8100-49468D991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285750</xdr:colOff>
      <xdr:row>74</xdr:row>
      <xdr:rowOff>60853</xdr:rowOff>
    </xdr:from>
    <xdr:to>
      <xdr:col>2</xdr:col>
      <xdr:colOff>362744</xdr:colOff>
      <xdr:row>74</xdr:row>
      <xdr:rowOff>3004344</xdr:rowOff>
    </xdr:to>
    <xdr:graphicFrame macro="">
      <xdr:nvGraphicFramePr>
        <xdr:cNvPr id="4" name="Chart 3">
          <a:extLst>
            <a:ext uri="{FF2B5EF4-FFF2-40B4-BE49-F238E27FC236}">
              <a16:creationId xmlns:a16="http://schemas.microsoft.com/office/drawing/2014/main" id="{64FA4ED1-9763-49B7-AE85-61290DDBF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424656</xdr:colOff>
      <xdr:row>74</xdr:row>
      <xdr:rowOff>67469</xdr:rowOff>
    </xdr:from>
    <xdr:to>
      <xdr:col>3</xdr:col>
      <xdr:colOff>519906</xdr:colOff>
      <xdr:row>74</xdr:row>
      <xdr:rowOff>3004344</xdr:rowOff>
    </xdr:to>
    <xdr:graphicFrame macro="">
      <xdr:nvGraphicFramePr>
        <xdr:cNvPr id="5" name="Chart 4">
          <a:extLst>
            <a:ext uri="{FF2B5EF4-FFF2-40B4-BE49-F238E27FC236}">
              <a16:creationId xmlns:a16="http://schemas.microsoft.com/office/drawing/2014/main" id="{38E6F479-7435-42A5-A937-4616362FB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95437</xdr:colOff>
      <xdr:row>77</xdr:row>
      <xdr:rowOff>20359</xdr:rowOff>
    </xdr:from>
    <xdr:to>
      <xdr:col>0</xdr:col>
      <xdr:colOff>1079412</xdr:colOff>
      <xdr:row>77</xdr:row>
      <xdr:rowOff>1506259</xdr:rowOff>
    </xdr:to>
    <xdr:pic>
      <xdr:nvPicPr>
        <xdr:cNvPr id="6" name="Picture 5">
          <a:extLst>
            <a:ext uri="{FF2B5EF4-FFF2-40B4-BE49-F238E27FC236}">
              <a16:creationId xmlns:a16="http://schemas.microsoft.com/office/drawing/2014/main" id="{747215B9-EEAE-4840-B0C5-2CDCDBB607E5}"/>
            </a:ext>
          </a:extLst>
        </xdr:cNvPr>
        <xdr:cNvPicPr>
          <a:picLocks noChangeAspect="1"/>
        </xdr:cNvPicPr>
      </xdr:nvPicPr>
      <xdr:blipFill>
        <a:blip xmlns:r="http://schemas.openxmlformats.org/officeDocument/2006/relationships" r:embed="rId4"/>
        <a:stretch>
          <a:fillRect/>
        </a:stretch>
      </xdr:blipFill>
      <xdr:spPr>
        <a:xfrm>
          <a:off x="95437" y="23844065"/>
          <a:ext cx="983975" cy="1485900"/>
        </a:xfrm>
        <a:prstGeom prst="rect">
          <a:avLst/>
        </a:prstGeom>
      </xdr:spPr>
    </xdr:pic>
    <xdr:clientData/>
  </xdr:twoCellAnchor>
  <xdr:twoCellAnchor>
    <xdr:from>
      <xdr:col>1</xdr:col>
      <xdr:colOff>89086</xdr:colOff>
      <xdr:row>77</xdr:row>
      <xdr:rowOff>28575</xdr:rowOff>
    </xdr:from>
    <xdr:to>
      <xdr:col>1</xdr:col>
      <xdr:colOff>1078939</xdr:colOff>
      <xdr:row>77</xdr:row>
      <xdr:rowOff>1511300</xdr:rowOff>
    </xdr:to>
    <xdr:pic>
      <xdr:nvPicPr>
        <xdr:cNvPr id="7" name="Picture 6">
          <a:extLst>
            <a:ext uri="{FF2B5EF4-FFF2-40B4-BE49-F238E27FC236}">
              <a16:creationId xmlns:a16="http://schemas.microsoft.com/office/drawing/2014/main" id="{B5EE9451-19EC-46C1-B2FE-43580A216DDE}"/>
            </a:ext>
          </a:extLst>
        </xdr:cNvPr>
        <xdr:cNvPicPr>
          <a:picLocks/>
        </xdr:cNvPicPr>
      </xdr:nvPicPr>
      <xdr:blipFill>
        <a:blip xmlns:r="http://schemas.openxmlformats.org/officeDocument/2006/relationships" r:embed="rId5"/>
        <a:stretch>
          <a:fillRect/>
        </a:stretch>
      </xdr:blipFill>
      <xdr:spPr>
        <a:xfrm>
          <a:off x="1523439" y="23852281"/>
          <a:ext cx="989853" cy="1482725"/>
        </a:xfrm>
        <a:prstGeom prst="rect">
          <a:avLst/>
        </a:prstGeom>
      </xdr:spPr>
    </xdr:pic>
    <xdr:clientData/>
  </xdr:twoCellAnchor>
  <xdr:twoCellAnchor>
    <xdr:from>
      <xdr:col>2</xdr:col>
      <xdr:colOff>116168</xdr:colOff>
      <xdr:row>77</xdr:row>
      <xdr:rowOff>42770</xdr:rowOff>
    </xdr:from>
    <xdr:to>
      <xdr:col>2</xdr:col>
      <xdr:colOff>1049618</xdr:colOff>
      <xdr:row>77</xdr:row>
      <xdr:rowOff>1538194</xdr:rowOff>
    </xdr:to>
    <xdr:pic>
      <xdr:nvPicPr>
        <xdr:cNvPr id="8" name="Picture 7">
          <a:extLst>
            <a:ext uri="{FF2B5EF4-FFF2-40B4-BE49-F238E27FC236}">
              <a16:creationId xmlns:a16="http://schemas.microsoft.com/office/drawing/2014/main" id="{50F655C3-3FE4-40E4-9BFB-F334824AE158}"/>
            </a:ext>
          </a:extLst>
        </xdr:cNvPr>
        <xdr:cNvPicPr>
          <a:picLocks/>
        </xdr:cNvPicPr>
      </xdr:nvPicPr>
      <xdr:blipFill>
        <a:blip xmlns:r="http://schemas.openxmlformats.org/officeDocument/2006/relationships" r:embed="rId6"/>
        <a:stretch>
          <a:fillRect/>
        </a:stretch>
      </xdr:blipFill>
      <xdr:spPr>
        <a:xfrm>
          <a:off x="2984874" y="23866476"/>
          <a:ext cx="933450" cy="1495424"/>
        </a:xfrm>
        <a:prstGeom prst="rect">
          <a:avLst/>
        </a:prstGeom>
      </xdr:spPr>
    </xdr:pic>
    <xdr:clientData/>
  </xdr:twoCellAnchor>
  <xdr:twoCellAnchor>
    <xdr:from>
      <xdr:col>3</xdr:col>
      <xdr:colOff>90768</xdr:colOff>
      <xdr:row>77</xdr:row>
      <xdr:rowOff>63500</xdr:rowOff>
    </xdr:from>
    <xdr:to>
      <xdr:col>3</xdr:col>
      <xdr:colOff>1052793</xdr:colOff>
      <xdr:row>77</xdr:row>
      <xdr:rowOff>1552575</xdr:rowOff>
    </xdr:to>
    <xdr:pic>
      <xdr:nvPicPr>
        <xdr:cNvPr id="9" name="Picture 8">
          <a:extLst>
            <a:ext uri="{FF2B5EF4-FFF2-40B4-BE49-F238E27FC236}">
              <a16:creationId xmlns:a16="http://schemas.microsoft.com/office/drawing/2014/main" id="{733B4B6C-885A-4566-91D8-12A6A3DEB4C5}"/>
            </a:ext>
          </a:extLst>
        </xdr:cNvPr>
        <xdr:cNvPicPr preferRelativeResize="0">
          <a:picLocks/>
        </xdr:cNvPicPr>
      </xdr:nvPicPr>
      <xdr:blipFill>
        <a:blip xmlns:r="http://schemas.openxmlformats.org/officeDocument/2006/relationships" r:embed="rId7"/>
        <a:stretch>
          <a:fillRect/>
        </a:stretch>
      </xdr:blipFill>
      <xdr:spPr>
        <a:xfrm>
          <a:off x="4393827" y="23887206"/>
          <a:ext cx="962025" cy="1489075"/>
        </a:xfrm>
        <a:prstGeom prst="rect">
          <a:avLst/>
        </a:prstGeom>
      </xdr:spPr>
    </xdr:pic>
    <xdr:clientData/>
  </xdr:twoCellAnchor>
  <xdr:twoCellAnchor>
    <xdr:from>
      <xdr:col>4</xdr:col>
      <xdr:colOff>90768</xdr:colOff>
      <xdr:row>77</xdr:row>
      <xdr:rowOff>57151</xdr:rowOff>
    </xdr:from>
    <xdr:to>
      <xdr:col>4</xdr:col>
      <xdr:colOff>1062317</xdr:colOff>
      <xdr:row>77</xdr:row>
      <xdr:rowOff>1539875</xdr:rowOff>
    </xdr:to>
    <xdr:pic>
      <xdr:nvPicPr>
        <xdr:cNvPr id="10" name="Picture 9">
          <a:extLst>
            <a:ext uri="{FF2B5EF4-FFF2-40B4-BE49-F238E27FC236}">
              <a16:creationId xmlns:a16="http://schemas.microsoft.com/office/drawing/2014/main" id="{33F2892B-2D7C-486B-942A-00D7394AA959}"/>
            </a:ext>
          </a:extLst>
        </xdr:cNvPr>
        <xdr:cNvPicPr>
          <a:picLocks/>
        </xdr:cNvPicPr>
      </xdr:nvPicPr>
      <xdr:blipFill>
        <a:blip xmlns:r="http://schemas.openxmlformats.org/officeDocument/2006/relationships" r:embed="rId8"/>
        <a:stretch>
          <a:fillRect/>
        </a:stretch>
      </xdr:blipFill>
      <xdr:spPr>
        <a:xfrm>
          <a:off x="5828180" y="23880857"/>
          <a:ext cx="971549" cy="1482724"/>
        </a:xfrm>
        <a:prstGeom prst="rect">
          <a:avLst/>
        </a:prstGeom>
      </xdr:spPr>
    </xdr:pic>
    <xdr:clientData/>
  </xdr:twoCellAnchor>
  <xdr:twoCellAnchor>
    <xdr:from>
      <xdr:col>5</xdr:col>
      <xdr:colOff>133910</xdr:colOff>
      <xdr:row>77</xdr:row>
      <xdr:rowOff>66676</xdr:rowOff>
    </xdr:from>
    <xdr:to>
      <xdr:col>5</xdr:col>
      <xdr:colOff>1105460</xdr:colOff>
      <xdr:row>77</xdr:row>
      <xdr:rowOff>1549588</xdr:rowOff>
    </xdr:to>
    <xdr:pic>
      <xdr:nvPicPr>
        <xdr:cNvPr id="11" name="Picture 10">
          <a:extLst>
            <a:ext uri="{FF2B5EF4-FFF2-40B4-BE49-F238E27FC236}">
              <a16:creationId xmlns:a16="http://schemas.microsoft.com/office/drawing/2014/main" id="{9474EE13-67B8-4254-A906-9FCD7164306B}"/>
            </a:ext>
          </a:extLst>
        </xdr:cNvPr>
        <xdr:cNvPicPr>
          <a:picLocks/>
        </xdr:cNvPicPr>
      </xdr:nvPicPr>
      <xdr:blipFill>
        <a:blip xmlns:r="http://schemas.openxmlformats.org/officeDocument/2006/relationships" r:embed="rId9"/>
        <a:stretch>
          <a:fillRect/>
        </a:stretch>
      </xdr:blipFill>
      <xdr:spPr>
        <a:xfrm>
          <a:off x="7305675" y="23890382"/>
          <a:ext cx="971550" cy="1482912"/>
        </a:xfrm>
        <a:prstGeom prst="rect">
          <a:avLst/>
        </a:prstGeom>
      </xdr:spPr>
    </xdr:pic>
    <xdr:clientData/>
  </xdr:twoCellAnchor>
  <xdr:twoCellAnchor>
    <xdr:from>
      <xdr:col>6</xdr:col>
      <xdr:colOff>73586</xdr:colOff>
      <xdr:row>77</xdr:row>
      <xdr:rowOff>68356</xdr:rowOff>
    </xdr:from>
    <xdr:to>
      <xdr:col>6</xdr:col>
      <xdr:colOff>1069432</xdr:colOff>
      <xdr:row>77</xdr:row>
      <xdr:rowOff>1583204</xdr:rowOff>
    </xdr:to>
    <xdr:pic>
      <xdr:nvPicPr>
        <xdr:cNvPr id="12" name="Picture 11">
          <a:extLst>
            <a:ext uri="{FF2B5EF4-FFF2-40B4-BE49-F238E27FC236}">
              <a16:creationId xmlns:a16="http://schemas.microsoft.com/office/drawing/2014/main" id="{052670AB-DB23-4E49-8F5B-657EA7A6177B}"/>
            </a:ext>
          </a:extLst>
        </xdr:cNvPr>
        <xdr:cNvPicPr>
          <a:picLocks/>
        </xdr:cNvPicPr>
      </xdr:nvPicPr>
      <xdr:blipFill>
        <a:blip xmlns:r="http://schemas.openxmlformats.org/officeDocument/2006/relationships" r:embed="rId10"/>
        <a:stretch>
          <a:fillRect/>
        </a:stretch>
      </xdr:blipFill>
      <xdr:spPr>
        <a:xfrm>
          <a:off x="8679704" y="23892062"/>
          <a:ext cx="995846" cy="1514848"/>
        </a:xfrm>
        <a:prstGeom prst="rect">
          <a:avLst/>
        </a:prstGeom>
      </xdr:spPr>
    </xdr:pic>
    <xdr:clientData/>
  </xdr:twoCellAnchor>
  <xdr:twoCellAnchor>
    <xdr:from>
      <xdr:col>6</xdr:col>
      <xdr:colOff>84604</xdr:colOff>
      <xdr:row>80</xdr:row>
      <xdr:rowOff>76200</xdr:rowOff>
    </xdr:from>
    <xdr:to>
      <xdr:col>6</xdr:col>
      <xdr:colOff>1122828</xdr:colOff>
      <xdr:row>80</xdr:row>
      <xdr:rowOff>1628775</xdr:rowOff>
    </xdr:to>
    <xdr:pic>
      <xdr:nvPicPr>
        <xdr:cNvPr id="13" name="Picture 12">
          <a:extLst>
            <a:ext uri="{FF2B5EF4-FFF2-40B4-BE49-F238E27FC236}">
              <a16:creationId xmlns:a16="http://schemas.microsoft.com/office/drawing/2014/main" id="{C1057842-A10A-4E32-8207-BAB562FE04C5}"/>
            </a:ext>
          </a:extLst>
        </xdr:cNvPr>
        <xdr:cNvPicPr>
          <a:picLocks/>
        </xdr:cNvPicPr>
      </xdr:nvPicPr>
      <xdr:blipFill>
        <a:blip xmlns:r="http://schemas.openxmlformats.org/officeDocument/2006/relationships" r:embed="rId11"/>
        <a:stretch>
          <a:fillRect/>
        </a:stretch>
      </xdr:blipFill>
      <xdr:spPr>
        <a:xfrm>
          <a:off x="8690722" y="26331582"/>
          <a:ext cx="1038224" cy="1552575"/>
        </a:xfrm>
        <a:prstGeom prst="rect">
          <a:avLst/>
        </a:prstGeom>
      </xdr:spPr>
    </xdr:pic>
    <xdr:clientData/>
  </xdr:twoCellAnchor>
  <xdr:twoCellAnchor>
    <xdr:from>
      <xdr:col>5</xdr:col>
      <xdr:colOff>100293</xdr:colOff>
      <xdr:row>80</xdr:row>
      <xdr:rowOff>74519</xdr:rowOff>
    </xdr:from>
    <xdr:to>
      <xdr:col>5</xdr:col>
      <xdr:colOff>1109943</xdr:colOff>
      <xdr:row>80</xdr:row>
      <xdr:rowOff>1608044</xdr:rowOff>
    </xdr:to>
    <xdr:pic>
      <xdr:nvPicPr>
        <xdr:cNvPr id="14" name="Picture 13">
          <a:extLst>
            <a:ext uri="{FF2B5EF4-FFF2-40B4-BE49-F238E27FC236}">
              <a16:creationId xmlns:a16="http://schemas.microsoft.com/office/drawing/2014/main" id="{EAA0CE5A-9D7C-4A77-8196-6189FD514A03}"/>
            </a:ext>
          </a:extLst>
        </xdr:cNvPr>
        <xdr:cNvPicPr>
          <a:picLocks/>
        </xdr:cNvPicPr>
      </xdr:nvPicPr>
      <xdr:blipFill>
        <a:blip xmlns:r="http://schemas.openxmlformats.org/officeDocument/2006/relationships" r:embed="rId12"/>
        <a:stretch>
          <a:fillRect/>
        </a:stretch>
      </xdr:blipFill>
      <xdr:spPr>
        <a:xfrm>
          <a:off x="7272058" y="26329901"/>
          <a:ext cx="1009650" cy="1533525"/>
        </a:xfrm>
        <a:prstGeom prst="rect">
          <a:avLst/>
        </a:prstGeom>
      </xdr:spPr>
    </xdr:pic>
    <xdr:clientData/>
  </xdr:twoCellAnchor>
  <xdr:twoCellAnchor>
    <xdr:from>
      <xdr:col>4</xdr:col>
      <xdr:colOff>92449</xdr:colOff>
      <xdr:row>80</xdr:row>
      <xdr:rowOff>96930</xdr:rowOff>
    </xdr:from>
    <xdr:to>
      <xdr:col>4</xdr:col>
      <xdr:colOff>1073525</xdr:colOff>
      <xdr:row>80</xdr:row>
      <xdr:rowOff>1636805</xdr:rowOff>
    </xdr:to>
    <xdr:pic>
      <xdr:nvPicPr>
        <xdr:cNvPr id="15" name="Picture 14">
          <a:extLst>
            <a:ext uri="{FF2B5EF4-FFF2-40B4-BE49-F238E27FC236}">
              <a16:creationId xmlns:a16="http://schemas.microsoft.com/office/drawing/2014/main" id="{1F45A035-122B-4BAC-B4FA-FBDD6BC32867}"/>
            </a:ext>
          </a:extLst>
        </xdr:cNvPr>
        <xdr:cNvPicPr>
          <a:picLocks/>
        </xdr:cNvPicPr>
      </xdr:nvPicPr>
      <xdr:blipFill>
        <a:blip xmlns:r="http://schemas.openxmlformats.org/officeDocument/2006/relationships" r:embed="rId13"/>
        <a:stretch>
          <a:fillRect/>
        </a:stretch>
      </xdr:blipFill>
      <xdr:spPr>
        <a:xfrm>
          <a:off x="5829861" y="26352312"/>
          <a:ext cx="981076" cy="1539875"/>
        </a:xfrm>
        <a:prstGeom prst="rect">
          <a:avLst/>
        </a:prstGeom>
      </xdr:spPr>
    </xdr:pic>
    <xdr:clientData/>
  </xdr:twoCellAnchor>
  <xdr:twoCellAnchor>
    <xdr:from>
      <xdr:col>3</xdr:col>
      <xdr:colOff>68732</xdr:colOff>
      <xdr:row>80</xdr:row>
      <xdr:rowOff>87220</xdr:rowOff>
    </xdr:from>
    <xdr:to>
      <xdr:col>3</xdr:col>
      <xdr:colOff>1042148</xdr:colOff>
      <xdr:row>80</xdr:row>
      <xdr:rowOff>1630270</xdr:rowOff>
    </xdr:to>
    <xdr:pic>
      <xdr:nvPicPr>
        <xdr:cNvPr id="16" name="Picture 15">
          <a:extLst>
            <a:ext uri="{FF2B5EF4-FFF2-40B4-BE49-F238E27FC236}">
              <a16:creationId xmlns:a16="http://schemas.microsoft.com/office/drawing/2014/main" id="{BF6B2DAB-5851-4243-9A3E-E2918794521F}"/>
            </a:ext>
          </a:extLst>
        </xdr:cNvPr>
        <xdr:cNvPicPr>
          <a:picLocks/>
        </xdr:cNvPicPr>
      </xdr:nvPicPr>
      <xdr:blipFill>
        <a:blip xmlns:r="http://schemas.openxmlformats.org/officeDocument/2006/relationships" r:embed="rId14"/>
        <a:stretch>
          <a:fillRect/>
        </a:stretch>
      </xdr:blipFill>
      <xdr:spPr>
        <a:xfrm>
          <a:off x="4371791" y="26342602"/>
          <a:ext cx="973416" cy="1543050"/>
        </a:xfrm>
        <a:prstGeom prst="rect">
          <a:avLst/>
        </a:prstGeom>
      </xdr:spPr>
    </xdr:pic>
    <xdr:clientData/>
  </xdr:twoCellAnchor>
  <xdr:twoCellAnchor>
    <xdr:from>
      <xdr:col>2</xdr:col>
      <xdr:colOff>84418</xdr:colOff>
      <xdr:row>80</xdr:row>
      <xdr:rowOff>44451</xdr:rowOff>
    </xdr:from>
    <xdr:to>
      <xdr:col>2</xdr:col>
      <xdr:colOff>1086970</xdr:colOff>
      <xdr:row>80</xdr:row>
      <xdr:rowOff>1644651</xdr:rowOff>
    </xdr:to>
    <xdr:pic>
      <xdr:nvPicPr>
        <xdr:cNvPr id="17" name="Picture 16">
          <a:extLst>
            <a:ext uri="{FF2B5EF4-FFF2-40B4-BE49-F238E27FC236}">
              <a16:creationId xmlns:a16="http://schemas.microsoft.com/office/drawing/2014/main" id="{BBC08264-CBC5-48FB-8A7B-881CC85F566A}"/>
            </a:ext>
          </a:extLst>
        </xdr:cNvPr>
        <xdr:cNvPicPr>
          <a:picLocks/>
        </xdr:cNvPicPr>
      </xdr:nvPicPr>
      <xdr:blipFill>
        <a:blip xmlns:r="http://schemas.openxmlformats.org/officeDocument/2006/relationships" r:embed="rId15"/>
        <a:stretch>
          <a:fillRect/>
        </a:stretch>
      </xdr:blipFill>
      <xdr:spPr>
        <a:xfrm>
          <a:off x="2953124" y="26299833"/>
          <a:ext cx="1002552" cy="1600200"/>
        </a:xfrm>
        <a:prstGeom prst="rect">
          <a:avLst/>
        </a:prstGeom>
      </xdr:spPr>
    </xdr:pic>
    <xdr:clientData/>
  </xdr:twoCellAnchor>
  <xdr:twoCellAnchor>
    <xdr:from>
      <xdr:col>1</xdr:col>
      <xdr:colOff>131110</xdr:colOff>
      <xdr:row>80</xdr:row>
      <xdr:rowOff>19050</xdr:rowOff>
    </xdr:from>
    <xdr:to>
      <xdr:col>1</xdr:col>
      <xdr:colOff>1075765</xdr:colOff>
      <xdr:row>80</xdr:row>
      <xdr:rowOff>1638300</xdr:rowOff>
    </xdr:to>
    <xdr:pic>
      <xdr:nvPicPr>
        <xdr:cNvPr id="18" name="Picture 17">
          <a:extLst>
            <a:ext uri="{FF2B5EF4-FFF2-40B4-BE49-F238E27FC236}">
              <a16:creationId xmlns:a16="http://schemas.microsoft.com/office/drawing/2014/main" id="{D486658A-3BA7-4D90-ABE1-9F352C44CC84}"/>
            </a:ext>
          </a:extLst>
        </xdr:cNvPr>
        <xdr:cNvPicPr>
          <a:picLocks/>
        </xdr:cNvPicPr>
      </xdr:nvPicPr>
      <xdr:blipFill>
        <a:blip xmlns:r="http://schemas.openxmlformats.org/officeDocument/2006/relationships" r:embed="rId16"/>
        <a:stretch>
          <a:fillRect/>
        </a:stretch>
      </xdr:blipFill>
      <xdr:spPr>
        <a:xfrm>
          <a:off x="1565463" y="26274432"/>
          <a:ext cx="944655" cy="1619250"/>
        </a:xfrm>
        <a:prstGeom prst="rect">
          <a:avLst/>
        </a:prstGeom>
      </xdr:spPr>
    </xdr:pic>
    <xdr:clientData/>
  </xdr:twoCellAnchor>
  <xdr:twoCellAnchor>
    <xdr:from>
      <xdr:col>0</xdr:col>
      <xdr:colOff>102666</xdr:colOff>
      <xdr:row>80</xdr:row>
      <xdr:rowOff>87219</xdr:rowOff>
    </xdr:from>
    <xdr:to>
      <xdr:col>0</xdr:col>
      <xdr:colOff>1064559</xdr:colOff>
      <xdr:row>80</xdr:row>
      <xdr:rowOff>1611219</xdr:rowOff>
    </xdr:to>
    <xdr:pic>
      <xdr:nvPicPr>
        <xdr:cNvPr id="19" name="Picture 18">
          <a:extLst>
            <a:ext uri="{FF2B5EF4-FFF2-40B4-BE49-F238E27FC236}">
              <a16:creationId xmlns:a16="http://schemas.microsoft.com/office/drawing/2014/main" id="{29157469-F358-4419-BAA9-CECEF477BF17}"/>
            </a:ext>
          </a:extLst>
        </xdr:cNvPr>
        <xdr:cNvPicPr>
          <a:picLocks/>
        </xdr:cNvPicPr>
      </xdr:nvPicPr>
      <xdr:blipFill>
        <a:blip xmlns:r="http://schemas.openxmlformats.org/officeDocument/2006/relationships" r:embed="rId17"/>
        <a:stretch>
          <a:fillRect/>
        </a:stretch>
      </xdr:blipFill>
      <xdr:spPr>
        <a:xfrm>
          <a:off x="102666" y="26342601"/>
          <a:ext cx="961893" cy="1524000"/>
        </a:xfrm>
        <a:prstGeom prst="rect">
          <a:avLst/>
        </a:prstGeom>
      </xdr:spPr>
    </xdr:pic>
    <xdr:clientData/>
  </xdr:twoCellAnchor>
  <xdr:twoCellAnchor editAs="oneCell">
    <xdr:from>
      <xdr:col>3</xdr:col>
      <xdr:colOff>135777</xdr:colOff>
      <xdr:row>11</xdr:row>
      <xdr:rowOff>301625</xdr:rowOff>
    </xdr:from>
    <xdr:to>
      <xdr:col>3</xdr:col>
      <xdr:colOff>1371012</xdr:colOff>
      <xdr:row>14</xdr:row>
      <xdr:rowOff>211831</xdr:rowOff>
    </xdr:to>
    <xdr:pic>
      <xdr:nvPicPr>
        <xdr:cNvPr id="2" name="Picture 1">
          <a:extLst>
            <a:ext uri="{FF2B5EF4-FFF2-40B4-BE49-F238E27FC236}">
              <a16:creationId xmlns:a16="http://schemas.microsoft.com/office/drawing/2014/main" id="{70234AA2-EB34-77E2-65BD-E8551310FD36}"/>
            </a:ext>
          </a:extLst>
        </xdr:cNvPr>
        <xdr:cNvPicPr>
          <a:picLocks noChangeAspect="1"/>
        </xdr:cNvPicPr>
      </xdr:nvPicPr>
      <xdr:blipFill>
        <a:blip xmlns:r="http://schemas.openxmlformats.org/officeDocument/2006/relationships" r:embed="rId18"/>
        <a:stretch>
          <a:fillRect/>
        </a:stretch>
      </xdr:blipFill>
      <xdr:spPr>
        <a:xfrm>
          <a:off x="4450602" y="6188075"/>
          <a:ext cx="1244760" cy="1243706"/>
        </a:xfrm>
        <a:prstGeom prst="rect">
          <a:avLst/>
        </a:prstGeom>
      </xdr:spPr>
    </xdr:pic>
    <xdr:clientData/>
  </xdr:twoCellAnchor>
  <xdr:twoCellAnchor editAs="oneCell">
    <xdr:from>
      <xdr:col>0</xdr:col>
      <xdr:colOff>268941</xdr:colOff>
      <xdr:row>44</xdr:row>
      <xdr:rowOff>44824</xdr:rowOff>
    </xdr:from>
    <xdr:to>
      <xdr:col>1</xdr:col>
      <xdr:colOff>1292411</xdr:colOff>
      <xdr:row>44</xdr:row>
      <xdr:rowOff>1447270</xdr:rowOff>
    </xdr:to>
    <xdr:pic>
      <xdr:nvPicPr>
        <xdr:cNvPr id="20" name="Picture 19">
          <a:extLst>
            <a:ext uri="{FF2B5EF4-FFF2-40B4-BE49-F238E27FC236}">
              <a16:creationId xmlns:a16="http://schemas.microsoft.com/office/drawing/2014/main" id="{76F515D8-BF03-52B0-4E29-74DA188756E7}"/>
            </a:ext>
          </a:extLst>
        </xdr:cNvPr>
        <xdr:cNvPicPr>
          <a:picLocks noChangeAspect="1"/>
        </xdr:cNvPicPr>
      </xdr:nvPicPr>
      <xdr:blipFill>
        <a:blip xmlns:r="http://schemas.openxmlformats.org/officeDocument/2006/relationships" r:embed="rId19"/>
        <a:stretch>
          <a:fillRect/>
        </a:stretch>
      </xdr:blipFill>
      <xdr:spPr>
        <a:xfrm>
          <a:off x="268941" y="8628530"/>
          <a:ext cx="2457823" cy="1402446"/>
        </a:xfrm>
        <a:prstGeom prst="rect">
          <a:avLst/>
        </a:prstGeom>
      </xdr:spPr>
    </xdr:pic>
    <xdr:clientData/>
  </xdr:twoCellAnchor>
  <xdr:twoCellAnchor editAs="oneCell">
    <xdr:from>
      <xdr:col>5</xdr:col>
      <xdr:colOff>257364</xdr:colOff>
      <xdr:row>46</xdr:row>
      <xdr:rowOff>474010</xdr:rowOff>
    </xdr:from>
    <xdr:to>
      <xdr:col>6</xdr:col>
      <xdr:colOff>1323926</xdr:colOff>
      <xdr:row>48</xdr:row>
      <xdr:rowOff>190</xdr:rowOff>
    </xdr:to>
    <xdr:pic>
      <xdr:nvPicPr>
        <xdr:cNvPr id="22" name="Picture 21">
          <a:extLst>
            <a:ext uri="{FF2B5EF4-FFF2-40B4-BE49-F238E27FC236}">
              <a16:creationId xmlns:a16="http://schemas.microsoft.com/office/drawing/2014/main" id="{F638622F-6FCD-4F68-1B9C-339DCF8389D9}"/>
            </a:ext>
          </a:extLst>
        </xdr:cNvPr>
        <xdr:cNvPicPr>
          <a:picLocks noChangeAspect="1"/>
        </xdr:cNvPicPr>
      </xdr:nvPicPr>
      <xdr:blipFill>
        <a:blip xmlns:r="http://schemas.openxmlformats.org/officeDocument/2006/relationships" r:embed="rId20"/>
        <a:stretch>
          <a:fillRect/>
        </a:stretch>
      </xdr:blipFill>
      <xdr:spPr>
        <a:xfrm>
          <a:off x="7432864" y="13021610"/>
          <a:ext cx="2498487" cy="1386728"/>
        </a:xfrm>
        <a:prstGeom prst="rect">
          <a:avLst/>
        </a:prstGeom>
      </xdr:spPr>
    </xdr:pic>
    <xdr:clientData/>
  </xdr:twoCellAnchor>
  <xdr:twoCellAnchor editAs="oneCell">
    <xdr:from>
      <xdr:col>0</xdr:col>
      <xdr:colOff>463176</xdr:colOff>
      <xdr:row>50</xdr:row>
      <xdr:rowOff>22412</xdr:rowOff>
    </xdr:from>
    <xdr:to>
      <xdr:col>1</xdr:col>
      <xdr:colOff>1135529</xdr:colOff>
      <xdr:row>50</xdr:row>
      <xdr:rowOff>1457658</xdr:rowOff>
    </xdr:to>
    <xdr:pic>
      <xdr:nvPicPr>
        <xdr:cNvPr id="24" name="Picture 23">
          <a:extLst>
            <a:ext uri="{FF2B5EF4-FFF2-40B4-BE49-F238E27FC236}">
              <a16:creationId xmlns:a16="http://schemas.microsoft.com/office/drawing/2014/main" id="{1C78E92D-4EF9-A766-D92E-8AF5D2DF19EA}"/>
            </a:ext>
          </a:extLst>
        </xdr:cNvPr>
        <xdr:cNvPicPr>
          <a:picLocks noChangeAspect="1"/>
        </xdr:cNvPicPr>
      </xdr:nvPicPr>
      <xdr:blipFill rotWithShape="1">
        <a:blip xmlns:r="http://schemas.openxmlformats.org/officeDocument/2006/relationships" r:embed="rId21"/>
        <a:srcRect b="14295"/>
        <a:stretch/>
      </xdr:blipFill>
      <xdr:spPr>
        <a:xfrm>
          <a:off x="463176" y="13148236"/>
          <a:ext cx="2106706" cy="1428896"/>
        </a:xfrm>
        <a:prstGeom prst="rect">
          <a:avLst/>
        </a:prstGeom>
      </xdr:spPr>
    </xdr:pic>
    <xdr:clientData/>
  </xdr:twoCellAnchor>
  <xdr:twoCellAnchor>
    <xdr:from>
      <xdr:col>3</xdr:col>
      <xdr:colOff>603250</xdr:colOff>
      <xdr:row>74</xdr:row>
      <xdr:rowOff>25400</xdr:rowOff>
    </xdr:from>
    <xdr:to>
      <xdr:col>4</xdr:col>
      <xdr:colOff>1257300</xdr:colOff>
      <xdr:row>74</xdr:row>
      <xdr:rowOff>2997200</xdr:rowOff>
    </xdr:to>
    <xdr:graphicFrame macro="">
      <xdr:nvGraphicFramePr>
        <xdr:cNvPr id="21" name="Chart 20">
          <a:extLst>
            <a:ext uri="{FF2B5EF4-FFF2-40B4-BE49-F238E27FC236}">
              <a16:creationId xmlns:a16="http://schemas.microsoft.com/office/drawing/2014/main" id="{1261048F-884B-42E7-9D06-3029CB977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13</xdr:row>
      <xdr:rowOff>2539999</xdr:rowOff>
    </xdr:from>
    <xdr:to>
      <xdr:col>8</xdr:col>
      <xdr:colOff>1620000</xdr:colOff>
      <xdr:row>14</xdr:row>
      <xdr:rowOff>2519999</xdr:rowOff>
    </xdr:to>
    <xdr:pic>
      <xdr:nvPicPr>
        <xdr:cNvPr id="2" name="Picture 1">
          <a:extLst>
            <a:ext uri="{FF2B5EF4-FFF2-40B4-BE49-F238E27FC236}">
              <a16:creationId xmlns:a16="http://schemas.microsoft.com/office/drawing/2014/main" id="{F46247A8-D913-4573-A82B-33E643E5050C}"/>
            </a:ext>
          </a:extLst>
        </xdr:cNvPr>
        <xdr:cNvPicPr>
          <a:picLocks/>
        </xdr:cNvPicPr>
      </xdr:nvPicPr>
      <xdr:blipFill>
        <a:blip xmlns:r="http://schemas.openxmlformats.org/officeDocument/2006/relationships" r:embed="rId1"/>
        <a:stretch>
          <a:fillRect/>
        </a:stretch>
      </xdr:blipFill>
      <xdr:spPr>
        <a:xfrm>
          <a:off x="24803100" y="33388299"/>
          <a:ext cx="1620000" cy="2520000"/>
        </a:xfrm>
        <a:prstGeom prst="rect">
          <a:avLst/>
        </a:prstGeom>
      </xdr:spPr>
    </xdr:pic>
    <xdr:clientData/>
  </xdr:twoCellAnchor>
  <xdr:twoCellAnchor>
    <xdr:from>
      <xdr:col>7</xdr:col>
      <xdr:colOff>4914899</xdr:colOff>
      <xdr:row>13</xdr:row>
      <xdr:rowOff>12700</xdr:rowOff>
    </xdr:from>
    <xdr:to>
      <xdr:col>8</xdr:col>
      <xdr:colOff>1619999</xdr:colOff>
      <xdr:row>13</xdr:row>
      <xdr:rowOff>2532700</xdr:rowOff>
    </xdr:to>
    <xdr:pic>
      <xdr:nvPicPr>
        <xdr:cNvPr id="3" name="Picture 2">
          <a:extLst>
            <a:ext uri="{FF2B5EF4-FFF2-40B4-BE49-F238E27FC236}">
              <a16:creationId xmlns:a16="http://schemas.microsoft.com/office/drawing/2014/main" id="{F95151A1-42E8-43DF-A523-FFAAA38F4030}"/>
            </a:ext>
          </a:extLst>
        </xdr:cNvPr>
        <xdr:cNvPicPr>
          <a:picLocks/>
        </xdr:cNvPicPr>
      </xdr:nvPicPr>
      <xdr:blipFill>
        <a:blip xmlns:r="http://schemas.openxmlformats.org/officeDocument/2006/relationships" r:embed="rId2"/>
        <a:stretch>
          <a:fillRect/>
        </a:stretch>
      </xdr:blipFill>
      <xdr:spPr>
        <a:xfrm>
          <a:off x="24803099" y="30861000"/>
          <a:ext cx="1620000" cy="2520000"/>
        </a:xfrm>
        <a:prstGeom prst="rect">
          <a:avLst/>
        </a:prstGeom>
      </xdr:spPr>
    </xdr:pic>
    <xdr:clientData/>
  </xdr:twoCellAnchor>
  <xdr:twoCellAnchor>
    <xdr:from>
      <xdr:col>8</xdr:col>
      <xdr:colOff>25400</xdr:colOff>
      <xdr:row>12</xdr:row>
      <xdr:rowOff>6349</xdr:rowOff>
    </xdr:from>
    <xdr:to>
      <xdr:col>8</xdr:col>
      <xdr:colOff>1645400</xdr:colOff>
      <xdr:row>12</xdr:row>
      <xdr:rowOff>2526349</xdr:rowOff>
    </xdr:to>
    <xdr:pic>
      <xdr:nvPicPr>
        <xdr:cNvPr id="4" name="Picture 3">
          <a:extLst>
            <a:ext uri="{FF2B5EF4-FFF2-40B4-BE49-F238E27FC236}">
              <a16:creationId xmlns:a16="http://schemas.microsoft.com/office/drawing/2014/main" id="{F620BA1D-DAFC-4E15-A120-1BF311731F34}"/>
            </a:ext>
          </a:extLst>
        </xdr:cNvPr>
        <xdr:cNvPicPr>
          <a:picLocks/>
        </xdr:cNvPicPr>
      </xdr:nvPicPr>
      <xdr:blipFill>
        <a:blip xmlns:r="http://schemas.openxmlformats.org/officeDocument/2006/relationships" r:embed="rId3"/>
        <a:stretch>
          <a:fillRect/>
        </a:stretch>
      </xdr:blipFill>
      <xdr:spPr>
        <a:xfrm>
          <a:off x="24828500" y="28314649"/>
          <a:ext cx="1620000" cy="2520000"/>
        </a:xfrm>
        <a:prstGeom prst="rect">
          <a:avLst/>
        </a:prstGeom>
      </xdr:spPr>
    </xdr:pic>
    <xdr:clientData/>
  </xdr:twoCellAnchor>
  <xdr:twoCellAnchor>
    <xdr:from>
      <xdr:col>8</xdr:col>
      <xdr:colOff>12699</xdr:colOff>
      <xdr:row>10</xdr:row>
      <xdr:rowOff>2533650</xdr:rowOff>
    </xdr:from>
    <xdr:to>
      <xdr:col>8</xdr:col>
      <xdr:colOff>1632699</xdr:colOff>
      <xdr:row>11</xdr:row>
      <xdr:rowOff>2513650</xdr:rowOff>
    </xdr:to>
    <xdr:pic>
      <xdr:nvPicPr>
        <xdr:cNvPr id="5" name="Picture 4">
          <a:extLst>
            <a:ext uri="{FF2B5EF4-FFF2-40B4-BE49-F238E27FC236}">
              <a16:creationId xmlns:a16="http://schemas.microsoft.com/office/drawing/2014/main" id="{CDB114B6-8687-47FB-9717-CF662CD26EAC}"/>
            </a:ext>
          </a:extLst>
        </xdr:cNvPr>
        <xdr:cNvPicPr>
          <a:picLocks/>
        </xdr:cNvPicPr>
      </xdr:nvPicPr>
      <xdr:blipFill>
        <a:blip xmlns:r="http://schemas.openxmlformats.org/officeDocument/2006/relationships" r:embed="rId4"/>
        <a:stretch>
          <a:fillRect/>
        </a:stretch>
      </xdr:blipFill>
      <xdr:spPr>
        <a:xfrm>
          <a:off x="24815799" y="25761950"/>
          <a:ext cx="1620000" cy="2520000"/>
        </a:xfrm>
        <a:prstGeom prst="rect">
          <a:avLst/>
        </a:prstGeom>
      </xdr:spPr>
    </xdr:pic>
    <xdr:clientData/>
  </xdr:twoCellAnchor>
  <xdr:twoCellAnchor>
    <xdr:from>
      <xdr:col>8</xdr:col>
      <xdr:colOff>12700</xdr:colOff>
      <xdr:row>10</xdr:row>
      <xdr:rowOff>6350</xdr:rowOff>
    </xdr:from>
    <xdr:to>
      <xdr:col>8</xdr:col>
      <xdr:colOff>1632700</xdr:colOff>
      <xdr:row>10</xdr:row>
      <xdr:rowOff>2526350</xdr:rowOff>
    </xdr:to>
    <xdr:pic>
      <xdr:nvPicPr>
        <xdr:cNvPr id="6" name="Picture 5">
          <a:extLst>
            <a:ext uri="{FF2B5EF4-FFF2-40B4-BE49-F238E27FC236}">
              <a16:creationId xmlns:a16="http://schemas.microsoft.com/office/drawing/2014/main" id="{8451501F-F9B1-4F43-9980-2891E6652488}"/>
            </a:ext>
          </a:extLst>
        </xdr:cNvPr>
        <xdr:cNvPicPr>
          <a:picLocks/>
        </xdr:cNvPicPr>
      </xdr:nvPicPr>
      <xdr:blipFill>
        <a:blip xmlns:r="http://schemas.openxmlformats.org/officeDocument/2006/relationships" r:embed="rId5"/>
        <a:stretch>
          <a:fillRect/>
        </a:stretch>
      </xdr:blipFill>
      <xdr:spPr>
        <a:xfrm>
          <a:off x="24815800" y="23234650"/>
          <a:ext cx="1620000" cy="2520000"/>
        </a:xfrm>
        <a:prstGeom prst="rect">
          <a:avLst/>
        </a:prstGeom>
      </xdr:spPr>
    </xdr:pic>
    <xdr:clientData/>
  </xdr:twoCellAnchor>
  <xdr:twoCellAnchor>
    <xdr:from>
      <xdr:col>8</xdr:col>
      <xdr:colOff>19050</xdr:colOff>
      <xdr:row>8</xdr:row>
      <xdr:rowOff>2508249</xdr:rowOff>
    </xdr:from>
    <xdr:to>
      <xdr:col>8</xdr:col>
      <xdr:colOff>1639050</xdr:colOff>
      <xdr:row>9</xdr:row>
      <xdr:rowOff>2488249</xdr:rowOff>
    </xdr:to>
    <xdr:pic>
      <xdr:nvPicPr>
        <xdr:cNvPr id="7" name="Picture 6">
          <a:extLst>
            <a:ext uri="{FF2B5EF4-FFF2-40B4-BE49-F238E27FC236}">
              <a16:creationId xmlns:a16="http://schemas.microsoft.com/office/drawing/2014/main" id="{AAFC427E-C416-40F4-8686-4AC4F7A03C6F}"/>
            </a:ext>
          </a:extLst>
        </xdr:cNvPr>
        <xdr:cNvPicPr>
          <a:picLocks/>
        </xdr:cNvPicPr>
      </xdr:nvPicPr>
      <xdr:blipFill>
        <a:blip xmlns:r="http://schemas.openxmlformats.org/officeDocument/2006/relationships" r:embed="rId6"/>
        <a:stretch>
          <a:fillRect/>
        </a:stretch>
      </xdr:blipFill>
      <xdr:spPr>
        <a:xfrm>
          <a:off x="24822150" y="20656549"/>
          <a:ext cx="1620000" cy="2520000"/>
        </a:xfrm>
        <a:prstGeom prst="rect">
          <a:avLst/>
        </a:prstGeom>
      </xdr:spPr>
    </xdr:pic>
    <xdr:clientData/>
  </xdr:twoCellAnchor>
  <xdr:twoCellAnchor>
    <xdr:from>
      <xdr:col>8</xdr:col>
      <xdr:colOff>12701</xdr:colOff>
      <xdr:row>7</xdr:row>
      <xdr:rowOff>2539999</xdr:rowOff>
    </xdr:from>
    <xdr:to>
      <xdr:col>8</xdr:col>
      <xdr:colOff>1632701</xdr:colOff>
      <xdr:row>8</xdr:row>
      <xdr:rowOff>2519999</xdr:rowOff>
    </xdr:to>
    <xdr:pic>
      <xdr:nvPicPr>
        <xdr:cNvPr id="8" name="Picture 7">
          <a:extLst>
            <a:ext uri="{FF2B5EF4-FFF2-40B4-BE49-F238E27FC236}">
              <a16:creationId xmlns:a16="http://schemas.microsoft.com/office/drawing/2014/main" id="{7E3F47B8-3E22-4BF6-BA94-23662354FA78}"/>
            </a:ext>
          </a:extLst>
        </xdr:cNvPr>
        <xdr:cNvPicPr>
          <a:picLocks/>
        </xdr:cNvPicPr>
      </xdr:nvPicPr>
      <xdr:blipFill>
        <a:blip xmlns:r="http://schemas.openxmlformats.org/officeDocument/2006/relationships" r:embed="rId7"/>
        <a:stretch>
          <a:fillRect/>
        </a:stretch>
      </xdr:blipFill>
      <xdr:spPr>
        <a:xfrm>
          <a:off x="24815801" y="18148299"/>
          <a:ext cx="1620000" cy="2520000"/>
        </a:xfrm>
        <a:prstGeom prst="rect">
          <a:avLst/>
        </a:prstGeom>
      </xdr:spPr>
    </xdr:pic>
    <xdr:clientData/>
  </xdr:twoCellAnchor>
  <xdr:twoCellAnchor>
    <xdr:from>
      <xdr:col>8</xdr:col>
      <xdr:colOff>6350</xdr:colOff>
      <xdr:row>7</xdr:row>
      <xdr:rowOff>25400</xdr:rowOff>
    </xdr:from>
    <xdr:to>
      <xdr:col>8</xdr:col>
      <xdr:colOff>1626350</xdr:colOff>
      <xdr:row>8</xdr:row>
      <xdr:rowOff>5400</xdr:rowOff>
    </xdr:to>
    <xdr:pic>
      <xdr:nvPicPr>
        <xdr:cNvPr id="9" name="Picture 8">
          <a:extLst>
            <a:ext uri="{FF2B5EF4-FFF2-40B4-BE49-F238E27FC236}">
              <a16:creationId xmlns:a16="http://schemas.microsoft.com/office/drawing/2014/main" id="{DE5D0C39-C972-4AFB-B307-8FE48219AD24}"/>
            </a:ext>
          </a:extLst>
        </xdr:cNvPr>
        <xdr:cNvPicPr>
          <a:picLocks/>
        </xdr:cNvPicPr>
      </xdr:nvPicPr>
      <xdr:blipFill>
        <a:blip xmlns:r="http://schemas.openxmlformats.org/officeDocument/2006/relationships" r:embed="rId8"/>
        <a:stretch>
          <a:fillRect/>
        </a:stretch>
      </xdr:blipFill>
      <xdr:spPr>
        <a:xfrm>
          <a:off x="24809450" y="15633700"/>
          <a:ext cx="1620000" cy="2520000"/>
        </a:xfrm>
        <a:prstGeom prst="rect">
          <a:avLst/>
        </a:prstGeom>
      </xdr:spPr>
    </xdr:pic>
    <xdr:clientData/>
  </xdr:twoCellAnchor>
  <xdr:twoCellAnchor>
    <xdr:from>
      <xdr:col>8</xdr:col>
      <xdr:colOff>12699</xdr:colOff>
      <xdr:row>6</xdr:row>
      <xdr:rowOff>38100</xdr:rowOff>
    </xdr:from>
    <xdr:to>
      <xdr:col>8</xdr:col>
      <xdr:colOff>1632699</xdr:colOff>
      <xdr:row>7</xdr:row>
      <xdr:rowOff>18100</xdr:rowOff>
    </xdr:to>
    <xdr:pic>
      <xdr:nvPicPr>
        <xdr:cNvPr id="10" name="Picture 9">
          <a:extLst>
            <a:ext uri="{FF2B5EF4-FFF2-40B4-BE49-F238E27FC236}">
              <a16:creationId xmlns:a16="http://schemas.microsoft.com/office/drawing/2014/main" id="{FD8929AD-2DC4-41D2-94A4-6EA4587BDCC8}"/>
            </a:ext>
          </a:extLst>
        </xdr:cNvPr>
        <xdr:cNvPicPr>
          <a:picLocks/>
        </xdr:cNvPicPr>
      </xdr:nvPicPr>
      <xdr:blipFill>
        <a:blip xmlns:r="http://schemas.openxmlformats.org/officeDocument/2006/relationships" r:embed="rId9"/>
        <a:stretch>
          <a:fillRect/>
        </a:stretch>
      </xdr:blipFill>
      <xdr:spPr>
        <a:xfrm>
          <a:off x="24815799" y="13106400"/>
          <a:ext cx="1620000" cy="2520000"/>
        </a:xfrm>
        <a:prstGeom prst="rect">
          <a:avLst/>
        </a:prstGeom>
      </xdr:spPr>
    </xdr:pic>
    <xdr:clientData/>
  </xdr:twoCellAnchor>
  <xdr:twoCellAnchor>
    <xdr:from>
      <xdr:col>8</xdr:col>
      <xdr:colOff>0</xdr:colOff>
      <xdr:row>4</xdr:row>
      <xdr:rowOff>2539999</xdr:rowOff>
    </xdr:from>
    <xdr:to>
      <xdr:col>8</xdr:col>
      <xdr:colOff>1620000</xdr:colOff>
      <xdr:row>5</xdr:row>
      <xdr:rowOff>2519999</xdr:rowOff>
    </xdr:to>
    <xdr:pic>
      <xdr:nvPicPr>
        <xdr:cNvPr id="11" name="Picture 10">
          <a:extLst>
            <a:ext uri="{FF2B5EF4-FFF2-40B4-BE49-F238E27FC236}">
              <a16:creationId xmlns:a16="http://schemas.microsoft.com/office/drawing/2014/main" id="{42178206-2EF2-4617-A76F-A760BC8E6FCC}"/>
            </a:ext>
          </a:extLst>
        </xdr:cNvPr>
        <xdr:cNvPicPr>
          <a:picLocks/>
        </xdr:cNvPicPr>
      </xdr:nvPicPr>
      <xdr:blipFill>
        <a:blip xmlns:r="http://schemas.openxmlformats.org/officeDocument/2006/relationships" r:embed="rId10"/>
        <a:stretch>
          <a:fillRect/>
        </a:stretch>
      </xdr:blipFill>
      <xdr:spPr>
        <a:xfrm>
          <a:off x="24803100" y="10528299"/>
          <a:ext cx="1620000" cy="2520000"/>
        </a:xfrm>
        <a:prstGeom prst="rect">
          <a:avLst/>
        </a:prstGeom>
      </xdr:spPr>
    </xdr:pic>
    <xdr:clientData/>
  </xdr:twoCellAnchor>
  <xdr:twoCellAnchor>
    <xdr:from>
      <xdr:col>7</xdr:col>
      <xdr:colOff>4883150</xdr:colOff>
      <xdr:row>4</xdr:row>
      <xdr:rowOff>5432</xdr:rowOff>
    </xdr:from>
    <xdr:to>
      <xdr:col>8</xdr:col>
      <xdr:colOff>1588250</xdr:colOff>
      <xdr:row>4</xdr:row>
      <xdr:rowOff>2525432</xdr:rowOff>
    </xdr:to>
    <xdr:pic>
      <xdr:nvPicPr>
        <xdr:cNvPr id="12" name="Picture 11">
          <a:extLst>
            <a:ext uri="{FF2B5EF4-FFF2-40B4-BE49-F238E27FC236}">
              <a16:creationId xmlns:a16="http://schemas.microsoft.com/office/drawing/2014/main" id="{FFE03BC6-28A2-410E-9657-BE577A29EE64}"/>
            </a:ext>
          </a:extLst>
        </xdr:cNvPr>
        <xdr:cNvPicPr preferRelativeResize="0">
          <a:picLocks/>
        </xdr:cNvPicPr>
      </xdr:nvPicPr>
      <xdr:blipFill>
        <a:blip xmlns:r="http://schemas.openxmlformats.org/officeDocument/2006/relationships" r:embed="rId11"/>
        <a:stretch>
          <a:fillRect/>
        </a:stretch>
      </xdr:blipFill>
      <xdr:spPr>
        <a:xfrm>
          <a:off x="24771350" y="7993732"/>
          <a:ext cx="1620000" cy="2520000"/>
        </a:xfrm>
        <a:prstGeom prst="rect">
          <a:avLst/>
        </a:prstGeom>
      </xdr:spPr>
    </xdr:pic>
    <xdr:clientData/>
  </xdr:twoCellAnchor>
  <xdr:twoCellAnchor>
    <xdr:from>
      <xdr:col>8</xdr:col>
      <xdr:colOff>25399</xdr:colOff>
      <xdr:row>3</xdr:row>
      <xdr:rowOff>44451</xdr:rowOff>
    </xdr:from>
    <xdr:to>
      <xdr:col>8</xdr:col>
      <xdr:colOff>1645399</xdr:colOff>
      <xdr:row>4</xdr:row>
      <xdr:rowOff>24451</xdr:rowOff>
    </xdr:to>
    <xdr:pic>
      <xdr:nvPicPr>
        <xdr:cNvPr id="13" name="Picture 12">
          <a:extLst>
            <a:ext uri="{FF2B5EF4-FFF2-40B4-BE49-F238E27FC236}">
              <a16:creationId xmlns:a16="http://schemas.microsoft.com/office/drawing/2014/main" id="{091C6B2C-2507-4414-A8BD-452CF5020E2A}"/>
            </a:ext>
          </a:extLst>
        </xdr:cNvPr>
        <xdr:cNvPicPr>
          <a:picLocks/>
        </xdr:cNvPicPr>
      </xdr:nvPicPr>
      <xdr:blipFill>
        <a:blip xmlns:r="http://schemas.openxmlformats.org/officeDocument/2006/relationships" r:embed="rId12"/>
        <a:stretch>
          <a:fillRect/>
        </a:stretch>
      </xdr:blipFill>
      <xdr:spPr>
        <a:xfrm>
          <a:off x="24828499" y="5492751"/>
          <a:ext cx="1620000" cy="2520000"/>
        </a:xfrm>
        <a:prstGeom prst="rect">
          <a:avLst/>
        </a:prstGeom>
      </xdr:spPr>
    </xdr:pic>
    <xdr:clientData/>
  </xdr:twoCellAnchor>
  <xdr:twoCellAnchor>
    <xdr:from>
      <xdr:col>8</xdr:col>
      <xdr:colOff>12700</xdr:colOff>
      <xdr:row>2</xdr:row>
      <xdr:rowOff>31750</xdr:rowOff>
    </xdr:from>
    <xdr:to>
      <xdr:col>8</xdr:col>
      <xdr:colOff>1632700</xdr:colOff>
      <xdr:row>3</xdr:row>
      <xdr:rowOff>11750</xdr:rowOff>
    </xdr:to>
    <xdr:pic>
      <xdr:nvPicPr>
        <xdr:cNvPr id="14" name="Picture 13">
          <a:extLst>
            <a:ext uri="{FF2B5EF4-FFF2-40B4-BE49-F238E27FC236}">
              <a16:creationId xmlns:a16="http://schemas.microsoft.com/office/drawing/2014/main" id="{6282F039-4F30-441F-B777-632F2BF1B551}"/>
            </a:ext>
          </a:extLst>
        </xdr:cNvPr>
        <xdr:cNvPicPr>
          <a:picLocks/>
        </xdr:cNvPicPr>
      </xdr:nvPicPr>
      <xdr:blipFill>
        <a:blip xmlns:r="http://schemas.openxmlformats.org/officeDocument/2006/relationships" r:embed="rId13"/>
        <a:stretch>
          <a:fillRect/>
        </a:stretch>
      </xdr:blipFill>
      <xdr:spPr>
        <a:xfrm>
          <a:off x="24815800" y="2940050"/>
          <a:ext cx="1620000" cy="2520000"/>
        </a:xfrm>
        <a:prstGeom prst="rect">
          <a:avLst/>
        </a:prstGeom>
      </xdr:spPr>
    </xdr:pic>
    <xdr:clientData/>
  </xdr:twoCellAnchor>
  <xdr:twoCellAnchor>
    <xdr:from>
      <xdr:col>8</xdr:col>
      <xdr:colOff>0</xdr:colOff>
      <xdr:row>1</xdr:row>
      <xdr:rowOff>0</xdr:rowOff>
    </xdr:from>
    <xdr:to>
      <xdr:col>8</xdr:col>
      <xdr:colOff>1620000</xdr:colOff>
      <xdr:row>1</xdr:row>
      <xdr:rowOff>2449470</xdr:rowOff>
    </xdr:to>
    <xdr:pic>
      <xdr:nvPicPr>
        <xdr:cNvPr id="15" name="Picture 14">
          <a:extLst>
            <a:ext uri="{FF2B5EF4-FFF2-40B4-BE49-F238E27FC236}">
              <a16:creationId xmlns:a16="http://schemas.microsoft.com/office/drawing/2014/main" id="{AB68B6AB-C4B0-4527-9D06-94F8F8308F3E}"/>
            </a:ext>
          </a:extLst>
        </xdr:cNvPr>
        <xdr:cNvPicPr>
          <a:picLocks noChangeAspect="1"/>
        </xdr:cNvPicPr>
      </xdr:nvPicPr>
      <xdr:blipFill>
        <a:blip xmlns:r="http://schemas.openxmlformats.org/officeDocument/2006/relationships" r:embed="rId14"/>
        <a:stretch>
          <a:fillRect/>
        </a:stretch>
      </xdr:blipFill>
      <xdr:spPr>
        <a:xfrm>
          <a:off x="24803100" y="368300"/>
          <a:ext cx="1620000" cy="2449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gorithmicEvaluationofGraph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
          <cell r="A1" t="str">
            <v>D</v>
          </cell>
          <cell r="H1">
            <v>0.45714285714285718</v>
          </cell>
        </row>
        <row r="2">
          <cell r="A2" t="str">
            <v>I</v>
          </cell>
          <cell r="H2">
            <v>1</v>
          </cell>
        </row>
        <row r="3">
          <cell r="A3" t="str">
            <v>S</v>
          </cell>
          <cell r="H3">
            <v>0.7142857142857143</v>
          </cell>
        </row>
        <row r="4">
          <cell r="A4" t="str">
            <v>C</v>
          </cell>
          <cell r="H4">
            <v>0.17142857142857143</v>
          </cell>
        </row>
        <row r="16">
          <cell r="B16">
            <v>28</v>
          </cell>
          <cell r="C16">
            <v>1</v>
          </cell>
        </row>
        <row r="17">
          <cell r="B17">
            <v>27</v>
          </cell>
          <cell r="C17">
            <v>1</v>
          </cell>
        </row>
        <row r="18">
          <cell r="B18">
            <v>26</v>
          </cell>
          <cell r="C18">
            <v>1</v>
          </cell>
        </row>
        <row r="19">
          <cell r="B19">
            <v>25</v>
          </cell>
          <cell r="C19">
            <v>1</v>
          </cell>
        </row>
        <row r="20">
          <cell r="B20">
            <v>24</v>
          </cell>
          <cell r="C20">
            <v>1</v>
          </cell>
        </row>
        <row r="21">
          <cell r="B21">
            <v>23</v>
          </cell>
          <cell r="C21">
            <v>1</v>
          </cell>
        </row>
        <row r="22">
          <cell r="B22">
            <v>22</v>
          </cell>
          <cell r="C22">
            <v>1</v>
          </cell>
        </row>
        <row r="23">
          <cell r="B23">
            <v>21</v>
          </cell>
          <cell r="C23">
            <v>1</v>
          </cell>
        </row>
        <row r="24">
          <cell r="B24">
            <v>20</v>
          </cell>
          <cell r="C24">
            <v>1</v>
          </cell>
        </row>
        <row r="25">
          <cell r="B25">
            <v>19</v>
          </cell>
          <cell r="C25">
            <v>0.9</v>
          </cell>
        </row>
        <row r="26">
          <cell r="B26">
            <v>18</v>
          </cell>
          <cell r="C26">
            <v>0.8</v>
          </cell>
        </row>
        <row r="27">
          <cell r="B27">
            <v>17</v>
          </cell>
          <cell r="C27">
            <v>0.8</v>
          </cell>
        </row>
        <row r="28">
          <cell r="B28">
            <v>16</v>
          </cell>
          <cell r="C28">
            <v>0.8</v>
          </cell>
        </row>
        <row r="29">
          <cell r="B29">
            <v>15</v>
          </cell>
          <cell r="C29">
            <v>0.7</v>
          </cell>
        </row>
        <row r="30">
          <cell r="B30">
            <v>14</v>
          </cell>
          <cell r="C30">
            <v>0.6</v>
          </cell>
        </row>
        <row r="31">
          <cell r="B31">
            <v>13</v>
          </cell>
          <cell r="C31">
            <v>0.6</v>
          </cell>
        </row>
        <row r="32">
          <cell r="B32">
            <v>12</v>
          </cell>
          <cell r="C32">
            <v>0.6</v>
          </cell>
        </row>
        <row r="33">
          <cell r="B33">
            <v>11</v>
          </cell>
          <cell r="C33">
            <v>0.4</v>
          </cell>
        </row>
        <row r="34">
          <cell r="B34">
            <v>10</v>
          </cell>
          <cell r="C34">
            <v>0.4</v>
          </cell>
        </row>
        <row r="35">
          <cell r="B35">
            <v>9</v>
          </cell>
          <cell r="C35">
            <v>0.2</v>
          </cell>
        </row>
        <row r="36">
          <cell r="B36">
            <v>8</v>
          </cell>
          <cell r="C36">
            <v>0.2</v>
          </cell>
        </row>
        <row r="37">
          <cell r="B37">
            <v>7</v>
          </cell>
          <cell r="C37">
            <v>0</v>
          </cell>
        </row>
        <row r="38">
          <cell r="B38">
            <v>6</v>
          </cell>
          <cell r="C38">
            <v>0</v>
          </cell>
        </row>
        <row r="39">
          <cell r="B39">
            <v>5</v>
          </cell>
          <cell r="C39">
            <v>0</v>
          </cell>
        </row>
        <row r="40">
          <cell r="B40">
            <v>4</v>
          </cell>
          <cell r="C40">
            <v>0</v>
          </cell>
        </row>
        <row r="41">
          <cell r="B41">
            <v>3</v>
          </cell>
          <cell r="C41">
            <v>0</v>
          </cell>
        </row>
        <row r="42">
          <cell r="B42">
            <v>2</v>
          </cell>
          <cell r="C42">
            <v>0</v>
          </cell>
        </row>
        <row r="43">
          <cell r="B43">
            <v>1</v>
          </cell>
          <cell r="C43">
            <v>0</v>
          </cell>
        </row>
        <row r="44">
          <cell r="B44">
            <v>0</v>
          </cell>
          <cell r="C44">
            <v>0</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63F0B7-9CA4-4E47-AE71-A82CB262EB1D}" name="Table1" displayName="Table1" ref="A1:F139" totalsRowShown="0" headerRowDxfId="19" dataDxfId="17" headerRowBorderDxfId="18" tableBorderDxfId="16" totalsRowBorderDxfId="15">
  <autoFilter ref="A1:F139" xr:uid="{8C63F0B7-9CA4-4E47-AE71-A82CB262EB1D}"/>
  <tableColumns count="6">
    <tableColumn id="1" xr3:uid="{9BCB3851-116F-40DF-8ED5-1010027B71CD}" name="Parameters" dataDxfId="14"/>
    <tableColumn id="2" xr3:uid="{D266E0D5-1A29-4A22-9CC8-9E28E5E4495B}" name="Most" dataDxfId="13"/>
    <tableColumn id="3" xr3:uid="{6B76B15F-E265-41F2-857A-D084D87487CE}" name="Least" dataDxfId="12"/>
    <tableColumn id="4" xr3:uid="{58A81721-DD32-4E7D-A8F3-6521A9846383}" name="Simialr in Most / Least" dataDxfId="11">
      <calculatedColumnFormula>IF(B2=C2,"Alike","Different")</calculatedColumnFormula>
    </tableColumn>
    <tableColumn id="5" xr3:uid="{2ACD0920-6DB9-4CCB-86DE-CFD563D7137F}" name="Trait Relation (Most)" dataDxfId="10">
      <calculatedColumnFormula>IF(B2="A","Influence",IF(B2="B","Dominance",IF(B2="C","Compliance",IF(B2="D","Steadiness","Indifferent"))))</calculatedColumnFormula>
    </tableColumn>
    <tableColumn id="6" xr3:uid="{B8DF1827-F010-4D27-803E-71BC04E09B49}" name="Trait Relation (Least)" dataDxfId="9">
      <calculatedColumnFormula>IF(C2="A","Influence",IF(C2="B","Dominance",IF(C2="C","Compliance",IF(C2="D","Steadiness","Indifferent"))))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E1C234-183D-4380-BACC-624911DCF975}" name="Table2" displayName="Table2" ref="A1:F113" totalsRowShown="0" headerRowDxfId="8" dataDxfId="7" tableBorderDxfId="6">
  <autoFilter ref="A1:F113" xr:uid="{A1E1C234-183D-4380-BACC-624911DCF975}"/>
  <tableColumns count="6">
    <tableColumn id="1" xr3:uid="{B1CBE8AF-7230-4585-AC4B-52B26227317E}" name="Test Parameters" dataDxfId="5"/>
    <tableColumn id="5" xr3:uid="{A3087F76-66A5-4E47-A4C0-EB01F62FFBAA}" name="Alternate Word" dataDxfId="4"/>
    <tableColumn id="7" xr3:uid="{61B04A61-BF6E-4C43-A830-C278DEC4FAC8}" name="Most" dataDxfId="3">
      <calculatedColumnFormula>IF(Table2[[#This Row],[Difficulty to Understand]]&lt;&gt;"No",VLOOKUP(Table2[[#This Row],[Test Parameters]],'Key 1'!$A:$B,2,),"")</calculatedColumnFormula>
    </tableColumn>
    <tableColumn id="6" xr3:uid="{773A78BF-C8D3-4BF8-8043-8993B92FBF30}" name="Least" dataDxfId="2">
      <calculatedColumnFormula>IF(Table2[[#This Row],[Difficulty to Understand]]&lt;&gt;"No",VLOOKUP(Table2[[#This Row],[Test Parameters]],'Key 1'!$A:$C,3,),"")</calculatedColumnFormula>
    </tableColumn>
    <tableColumn id="3" xr3:uid="{BEAF3A1A-CC49-423D-A965-360C63365DDD}" name="Trait Relation" dataDxfId="1"/>
    <tableColumn id="4" xr3:uid="{B9D5B950-B980-46DF-8FA3-A76DFA72095F}" name="Difficulty to Understand"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22224-E494-42E9-89F1-94A5849B2BEA}">
  <dimension ref="A1:F139"/>
  <sheetViews>
    <sheetView workbookViewId="0">
      <selection activeCell="A67" sqref="A67"/>
    </sheetView>
  </sheetViews>
  <sheetFormatPr defaultColWidth="15.90625" defaultRowHeight="14.5" x14ac:dyDescent="0.35"/>
  <cols>
    <col min="1" max="1" width="38.6328125" bestFit="1" customWidth="1"/>
    <col min="4" max="4" width="21.54296875" customWidth="1"/>
    <col min="5" max="6" width="20.453125" customWidth="1"/>
  </cols>
  <sheetData>
    <row r="1" spans="1:6" x14ac:dyDescent="0.35">
      <c r="A1" s="21" t="s">
        <v>0</v>
      </c>
      <c r="B1" s="22" t="s">
        <v>1</v>
      </c>
      <c r="C1" s="22" t="s">
        <v>2</v>
      </c>
      <c r="D1" s="22" t="s">
        <v>3</v>
      </c>
      <c r="E1" s="22" t="s">
        <v>4</v>
      </c>
      <c r="F1" s="23" t="s">
        <v>5</v>
      </c>
    </row>
    <row r="2" spans="1:6" x14ac:dyDescent="0.35">
      <c r="A2" s="24" t="s">
        <v>6</v>
      </c>
      <c r="B2" s="1" t="s">
        <v>7</v>
      </c>
      <c r="C2" s="1" t="s">
        <v>7</v>
      </c>
      <c r="D2" s="1" t="str">
        <f>IF(B2=C2,"Alike","Different")</f>
        <v>Alike</v>
      </c>
      <c r="E2" s="1" t="str">
        <f>IF(B2="A","Influence",IF(B2="B","Dominance",IF(B2="C","Compliance",IF(B2="D","Steadiness","Indifferent"))))</f>
        <v>Influence</v>
      </c>
      <c r="F2" s="25" t="str">
        <f>IF(C2="A","Influence",IF(C2="B","Dominance",IF(C2="C","Compliance",IF(C2="D","Steadiness","Indifferent"))))</f>
        <v>Influence</v>
      </c>
    </row>
    <row r="3" spans="1:6" x14ac:dyDescent="0.35">
      <c r="A3" s="24" t="s">
        <v>8</v>
      </c>
      <c r="B3" s="1" t="s">
        <v>9</v>
      </c>
      <c r="C3" s="1" t="s">
        <v>9</v>
      </c>
      <c r="D3" s="1" t="str">
        <f t="shared" ref="D3:D66" si="0">IF(B3=C3,"Alike","Different")</f>
        <v>Alike</v>
      </c>
      <c r="E3" s="1" t="str">
        <f t="shared" ref="E3:F66" si="1">IF(B3="A","Influence",IF(B3="B","Dominance",IF(B3="C","Compliance",IF(B3="D","Steadiness","Indifferent"))))</f>
        <v>Dominance</v>
      </c>
      <c r="F3" s="25" t="str">
        <f t="shared" si="1"/>
        <v>Dominance</v>
      </c>
    </row>
    <row r="4" spans="1:6" x14ac:dyDescent="0.35">
      <c r="A4" s="24" t="s">
        <v>10</v>
      </c>
      <c r="B4" s="1" t="s">
        <v>11</v>
      </c>
      <c r="C4" s="1" t="s">
        <v>11</v>
      </c>
      <c r="D4" s="1" t="str">
        <f t="shared" si="0"/>
        <v>Alike</v>
      </c>
      <c r="E4" s="1" t="str">
        <f t="shared" si="1"/>
        <v>Compliance</v>
      </c>
      <c r="F4" s="25" t="str">
        <f t="shared" si="1"/>
        <v>Compliance</v>
      </c>
    </row>
    <row r="5" spans="1:6" x14ac:dyDescent="0.35">
      <c r="A5" s="24" t="s">
        <v>12</v>
      </c>
      <c r="B5" s="1" t="s">
        <v>13</v>
      </c>
      <c r="C5" s="1" t="s">
        <v>13</v>
      </c>
      <c r="D5" s="1" t="str">
        <f t="shared" si="0"/>
        <v>Alike</v>
      </c>
      <c r="E5" s="1" t="str">
        <f t="shared" si="1"/>
        <v>Steadiness</v>
      </c>
      <c r="F5" s="25" t="str">
        <f t="shared" si="1"/>
        <v>Steadiness</v>
      </c>
    </row>
    <row r="6" spans="1:6" x14ac:dyDescent="0.35">
      <c r="A6" s="24" t="s">
        <v>14</v>
      </c>
      <c r="B6" s="1" t="s">
        <v>11</v>
      </c>
      <c r="C6" s="1" t="s">
        <v>11</v>
      </c>
      <c r="D6" s="1" t="str">
        <f t="shared" si="0"/>
        <v>Alike</v>
      </c>
      <c r="E6" s="1" t="str">
        <f t="shared" si="1"/>
        <v>Compliance</v>
      </c>
      <c r="F6" s="25" t="str">
        <f t="shared" si="1"/>
        <v>Compliance</v>
      </c>
    </row>
    <row r="7" spans="1:6" x14ac:dyDescent="0.35">
      <c r="A7" s="24" t="s">
        <v>15</v>
      </c>
      <c r="B7" s="1" t="s">
        <v>9</v>
      </c>
      <c r="C7" s="1" t="s">
        <v>9</v>
      </c>
      <c r="D7" s="1" t="str">
        <f t="shared" si="0"/>
        <v>Alike</v>
      </c>
      <c r="E7" s="1" t="str">
        <f t="shared" si="1"/>
        <v>Dominance</v>
      </c>
      <c r="F7" s="25" t="str">
        <f t="shared" si="1"/>
        <v>Dominance</v>
      </c>
    </row>
    <row r="8" spans="1:6" x14ac:dyDescent="0.35">
      <c r="A8" s="24" t="s">
        <v>16</v>
      </c>
      <c r="B8" s="1" t="s">
        <v>7</v>
      </c>
      <c r="C8" s="1" t="s">
        <v>7</v>
      </c>
      <c r="D8" s="1" t="str">
        <f t="shared" si="0"/>
        <v>Alike</v>
      </c>
      <c r="E8" s="1" t="str">
        <f t="shared" si="1"/>
        <v>Influence</v>
      </c>
      <c r="F8" s="25" t="str">
        <f t="shared" si="1"/>
        <v>Influence</v>
      </c>
    </row>
    <row r="9" spans="1:6" x14ac:dyDescent="0.35">
      <c r="A9" s="24" t="s">
        <v>17</v>
      </c>
      <c r="B9" s="1" t="s">
        <v>13</v>
      </c>
      <c r="C9" s="1" t="s">
        <v>18</v>
      </c>
      <c r="D9" s="1" t="str">
        <f t="shared" si="0"/>
        <v>Different</v>
      </c>
      <c r="E9" s="1" t="str">
        <f t="shared" si="1"/>
        <v>Steadiness</v>
      </c>
      <c r="F9" s="25" t="str">
        <f t="shared" si="1"/>
        <v>Indifferent</v>
      </c>
    </row>
    <row r="10" spans="1:6" x14ac:dyDescent="0.35">
      <c r="A10" s="24" t="s">
        <v>19</v>
      </c>
      <c r="B10" s="1" t="s">
        <v>7</v>
      </c>
      <c r="C10" s="1" t="s">
        <v>18</v>
      </c>
      <c r="D10" s="1" t="str">
        <f t="shared" si="0"/>
        <v>Different</v>
      </c>
      <c r="E10" s="1" t="str">
        <f t="shared" si="1"/>
        <v>Influence</v>
      </c>
      <c r="F10" s="25" t="str">
        <f t="shared" si="1"/>
        <v>Indifferent</v>
      </c>
    </row>
    <row r="11" spans="1:6" x14ac:dyDescent="0.35">
      <c r="A11" s="24" t="s">
        <v>20</v>
      </c>
      <c r="B11" s="1" t="s">
        <v>11</v>
      </c>
      <c r="C11" s="1" t="s">
        <v>11</v>
      </c>
      <c r="D11" s="1" t="str">
        <f t="shared" si="0"/>
        <v>Alike</v>
      </c>
      <c r="E11" s="1" t="str">
        <f t="shared" si="1"/>
        <v>Compliance</v>
      </c>
      <c r="F11" s="25" t="str">
        <f t="shared" si="1"/>
        <v>Compliance</v>
      </c>
    </row>
    <row r="12" spans="1:6" x14ac:dyDescent="0.35">
      <c r="A12" s="24" t="s">
        <v>21</v>
      </c>
      <c r="B12" s="1" t="s">
        <v>9</v>
      </c>
      <c r="C12" s="1" t="s">
        <v>9</v>
      </c>
      <c r="D12" s="1" t="str">
        <f t="shared" si="0"/>
        <v>Alike</v>
      </c>
      <c r="E12" s="1" t="str">
        <f t="shared" si="1"/>
        <v>Dominance</v>
      </c>
      <c r="F12" s="25" t="str">
        <f t="shared" si="1"/>
        <v>Dominance</v>
      </c>
    </row>
    <row r="13" spans="1:6" x14ac:dyDescent="0.35">
      <c r="A13" s="24" t="s">
        <v>22</v>
      </c>
      <c r="B13" s="1" t="s">
        <v>18</v>
      </c>
      <c r="C13" s="1" t="s">
        <v>13</v>
      </c>
      <c r="D13" s="1" t="str">
        <f t="shared" si="0"/>
        <v>Different</v>
      </c>
      <c r="E13" s="1" t="str">
        <f t="shared" si="1"/>
        <v>Indifferent</v>
      </c>
      <c r="F13" s="25" t="str">
        <f t="shared" si="1"/>
        <v>Steadiness</v>
      </c>
    </row>
    <row r="14" spans="1:6" x14ac:dyDescent="0.35">
      <c r="A14" s="24" t="s">
        <v>23</v>
      </c>
      <c r="B14" s="1" t="s">
        <v>7</v>
      </c>
      <c r="C14" s="1" t="s">
        <v>7</v>
      </c>
      <c r="D14" s="1" t="str">
        <f t="shared" si="0"/>
        <v>Alike</v>
      </c>
      <c r="E14" s="1" t="str">
        <f t="shared" si="1"/>
        <v>Influence</v>
      </c>
      <c r="F14" s="25" t="str">
        <f t="shared" si="1"/>
        <v>Influence</v>
      </c>
    </row>
    <row r="15" spans="1:6" x14ac:dyDescent="0.35">
      <c r="A15" s="24" t="s">
        <v>24</v>
      </c>
      <c r="B15" s="1" t="s">
        <v>11</v>
      </c>
      <c r="C15" s="1" t="s">
        <v>11</v>
      </c>
      <c r="D15" s="1" t="str">
        <f t="shared" si="0"/>
        <v>Alike</v>
      </c>
      <c r="E15" s="1" t="str">
        <f t="shared" si="1"/>
        <v>Compliance</v>
      </c>
      <c r="F15" s="25" t="str">
        <f t="shared" si="1"/>
        <v>Compliance</v>
      </c>
    </row>
    <row r="16" spans="1:6" x14ac:dyDescent="0.35">
      <c r="A16" s="24" t="s">
        <v>25</v>
      </c>
      <c r="B16" s="1" t="s">
        <v>13</v>
      </c>
      <c r="C16" s="1" t="s">
        <v>13</v>
      </c>
      <c r="D16" s="1" t="str">
        <f t="shared" si="0"/>
        <v>Alike</v>
      </c>
      <c r="E16" s="1" t="str">
        <f t="shared" si="1"/>
        <v>Steadiness</v>
      </c>
      <c r="F16" s="25" t="str">
        <f t="shared" si="1"/>
        <v>Steadiness</v>
      </c>
    </row>
    <row r="17" spans="1:6" x14ac:dyDescent="0.35">
      <c r="A17" s="24" t="s">
        <v>26</v>
      </c>
      <c r="B17" s="1" t="s">
        <v>9</v>
      </c>
      <c r="C17" s="1" t="s">
        <v>9</v>
      </c>
      <c r="D17" s="1" t="str">
        <f t="shared" si="0"/>
        <v>Alike</v>
      </c>
      <c r="E17" s="1" t="str">
        <f t="shared" si="1"/>
        <v>Dominance</v>
      </c>
      <c r="F17" s="25" t="str">
        <f t="shared" si="1"/>
        <v>Dominance</v>
      </c>
    </row>
    <row r="18" spans="1:6" x14ac:dyDescent="0.35">
      <c r="A18" s="24" t="s">
        <v>27</v>
      </c>
      <c r="B18" s="1" t="s">
        <v>9</v>
      </c>
      <c r="C18" s="1" t="s">
        <v>9</v>
      </c>
      <c r="D18" s="1" t="str">
        <f t="shared" si="0"/>
        <v>Alike</v>
      </c>
      <c r="E18" s="1" t="str">
        <f t="shared" si="1"/>
        <v>Dominance</v>
      </c>
      <c r="F18" s="25" t="str">
        <f t="shared" si="1"/>
        <v>Dominance</v>
      </c>
    </row>
    <row r="19" spans="1:6" x14ac:dyDescent="0.35">
      <c r="A19" s="24" t="s">
        <v>28</v>
      </c>
      <c r="B19" s="1" t="s">
        <v>11</v>
      </c>
      <c r="C19" s="1" t="s">
        <v>11</v>
      </c>
      <c r="D19" s="1" t="str">
        <f t="shared" si="0"/>
        <v>Alike</v>
      </c>
      <c r="E19" s="1" t="str">
        <f t="shared" si="1"/>
        <v>Compliance</v>
      </c>
      <c r="F19" s="25" t="str">
        <f t="shared" si="1"/>
        <v>Compliance</v>
      </c>
    </row>
    <row r="20" spans="1:6" x14ac:dyDescent="0.35">
      <c r="A20" s="24" t="s">
        <v>29</v>
      </c>
      <c r="B20" s="1" t="s">
        <v>7</v>
      </c>
      <c r="C20" s="1" t="s">
        <v>7</v>
      </c>
      <c r="D20" s="1" t="str">
        <f t="shared" si="0"/>
        <v>Alike</v>
      </c>
      <c r="E20" s="1" t="str">
        <f t="shared" si="1"/>
        <v>Influence</v>
      </c>
      <c r="F20" s="25" t="str">
        <f t="shared" si="1"/>
        <v>Influence</v>
      </c>
    </row>
    <row r="21" spans="1:6" x14ac:dyDescent="0.35">
      <c r="A21" s="24" t="s">
        <v>30</v>
      </c>
      <c r="B21" s="1" t="s">
        <v>13</v>
      </c>
      <c r="C21" s="1" t="s">
        <v>13</v>
      </c>
      <c r="D21" s="1" t="str">
        <f t="shared" si="0"/>
        <v>Alike</v>
      </c>
      <c r="E21" s="1" t="str">
        <f t="shared" si="1"/>
        <v>Steadiness</v>
      </c>
      <c r="F21" s="25" t="str">
        <f t="shared" si="1"/>
        <v>Steadiness</v>
      </c>
    </row>
    <row r="22" spans="1:6" x14ac:dyDescent="0.35">
      <c r="A22" s="24" t="s">
        <v>31</v>
      </c>
      <c r="B22" s="1" t="s">
        <v>13</v>
      </c>
      <c r="C22" s="1" t="s">
        <v>13</v>
      </c>
      <c r="D22" s="1" t="str">
        <f t="shared" si="0"/>
        <v>Alike</v>
      </c>
      <c r="E22" s="1" t="str">
        <f t="shared" si="1"/>
        <v>Steadiness</v>
      </c>
      <c r="F22" s="25" t="str">
        <f t="shared" si="1"/>
        <v>Steadiness</v>
      </c>
    </row>
    <row r="23" spans="1:6" x14ac:dyDescent="0.35">
      <c r="A23" s="24" t="s">
        <v>32</v>
      </c>
      <c r="B23" s="1" t="s">
        <v>7</v>
      </c>
      <c r="C23" s="1" t="s">
        <v>18</v>
      </c>
      <c r="D23" s="1" t="str">
        <f t="shared" si="0"/>
        <v>Different</v>
      </c>
      <c r="E23" s="1" t="str">
        <f t="shared" si="1"/>
        <v>Influence</v>
      </c>
      <c r="F23" s="25" t="str">
        <f t="shared" si="1"/>
        <v>Indifferent</v>
      </c>
    </row>
    <row r="24" spans="1:6" x14ac:dyDescent="0.35">
      <c r="A24" s="24" t="s">
        <v>33</v>
      </c>
      <c r="B24" s="1" t="s">
        <v>18</v>
      </c>
      <c r="C24" s="1" t="s">
        <v>11</v>
      </c>
      <c r="D24" s="1" t="str">
        <f t="shared" si="0"/>
        <v>Different</v>
      </c>
      <c r="E24" s="1" t="str">
        <f t="shared" si="1"/>
        <v>Indifferent</v>
      </c>
      <c r="F24" s="25" t="str">
        <f t="shared" si="1"/>
        <v>Compliance</v>
      </c>
    </row>
    <row r="25" spans="1:6" x14ac:dyDescent="0.35">
      <c r="A25" s="24" t="s">
        <v>34</v>
      </c>
      <c r="B25" s="1" t="s">
        <v>18</v>
      </c>
      <c r="C25" s="1" t="s">
        <v>9</v>
      </c>
      <c r="D25" s="1" t="str">
        <f t="shared" si="0"/>
        <v>Different</v>
      </c>
      <c r="E25" s="1" t="str">
        <f t="shared" si="1"/>
        <v>Indifferent</v>
      </c>
      <c r="F25" s="25" t="str">
        <f t="shared" si="1"/>
        <v>Dominance</v>
      </c>
    </row>
    <row r="26" spans="1:6" x14ac:dyDescent="0.35">
      <c r="A26" s="24" t="s">
        <v>35</v>
      </c>
      <c r="B26" s="1" t="s">
        <v>7</v>
      </c>
      <c r="C26" s="1" t="s">
        <v>7</v>
      </c>
      <c r="D26" s="1" t="str">
        <f t="shared" si="0"/>
        <v>Alike</v>
      </c>
      <c r="E26" s="1" t="str">
        <f t="shared" si="1"/>
        <v>Influence</v>
      </c>
      <c r="F26" s="25" t="str">
        <f t="shared" si="1"/>
        <v>Influence</v>
      </c>
    </row>
    <row r="27" spans="1:6" x14ac:dyDescent="0.35">
      <c r="A27" s="24" t="s">
        <v>36</v>
      </c>
      <c r="B27" s="1" t="s">
        <v>11</v>
      </c>
      <c r="C27" s="1" t="s">
        <v>11</v>
      </c>
      <c r="D27" s="1" t="str">
        <f t="shared" si="0"/>
        <v>Alike</v>
      </c>
      <c r="E27" s="1" t="str">
        <f t="shared" si="1"/>
        <v>Compliance</v>
      </c>
      <c r="F27" s="25" t="str">
        <f t="shared" si="1"/>
        <v>Compliance</v>
      </c>
    </row>
    <row r="28" spans="1:6" x14ac:dyDescent="0.35">
      <c r="A28" s="24" t="s">
        <v>37</v>
      </c>
      <c r="B28" s="1" t="s">
        <v>9</v>
      </c>
      <c r="C28" s="1" t="s">
        <v>9</v>
      </c>
      <c r="D28" s="1" t="str">
        <f t="shared" si="0"/>
        <v>Alike</v>
      </c>
      <c r="E28" s="1" t="str">
        <f t="shared" si="1"/>
        <v>Dominance</v>
      </c>
      <c r="F28" s="25" t="str">
        <f t="shared" si="1"/>
        <v>Dominance</v>
      </c>
    </row>
    <row r="29" spans="1:6" x14ac:dyDescent="0.35">
      <c r="A29" s="24" t="s">
        <v>38</v>
      </c>
      <c r="B29" s="1" t="s">
        <v>18</v>
      </c>
      <c r="C29" s="1" t="s">
        <v>13</v>
      </c>
      <c r="D29" s="1" t="str">
        <f t="shared" si="0"/>
        <v>Different</v>
      </c>
      <c r="E29" s="1" t="str">
        <f t="shared" si="1"/>
        <v>Indifferent</v>
      </c>
      <c r="F29" s="25" t="str">
        <f t="shared" si="1"/>
        <v>Steadiness</v>
      </c>
    </row>
    <row r="30" spans="1:6" x14ac:dyDescent="0.35">
      <c r="A30" s="24" t="s">
        <v>39</v>
      </c>
      <c r="B30" s="1" t="s">
        <v>7</v>
      </c>
      <c r="C30" s="1" t="s">
        <v>7</v>
      </c>
      <c r="D30" s="1" t="str">
        <f t="shared" si="0"/>
        <v>Alike</v>
      </c>
      <c r="E30" s="1" t="str">
        <f t="shared" si="1"/>
        <v>Influence</v>
      </c>
      <c r="F30" s="25" t="str">
        <f t="shared" si="1"/>
        <v>Influence</v>
      </c>
    </row>
    <row r="31" spans="1:6" x14ac:dyDescent="0.35">
      <c r="A31" s="24" t="s">
        <v>40</v>
      </c>
      <c r="B31" s="1" t="s">
        <v>11</v>
      </c>
      <c r="C31" s="1" t="s">
        <v>18</v>
      </c>
      <c r="D31" s="1" t="str">
        <f t="shared" si="0"/>
        <v>Different</v>
      </c>
      <c r="E31" s="1" t="str">
        <f t="shared" si="1"/>
        <v>Compliance</v>
      </c>
      <c r="F31" s="25" t="str">
        <f t="shared" si="1"/>
        <v>Indifferent</v>
      </c>
    </row>
    <row r="32" spans="1:6" x14ac:dyDescent="0.35">
      <c r="A32" s="24" t="s">
        <v>41</v>
      </c>
      <c r="B32" s="1" t="s">
        <v>13</v>
      </c>
      <c r="C32" s="1" t="s">
        <v>13</v>
      </c>
      <c r="D32" s="1" t="str">
        <f t="shared" si="0"/>
        <v>Alike</v>
      </c>
      <c r="E32" s="1" t="str">
        <f t="shared" si="1"/>
        <v>Steadiness</v>
      </c>
      <c r="F32" s="25" t="str">
        <f t="shared" si="1"/>
        <v>Steadiness</v>
      </c>
    </row>
    <row r="33" spans="1:6" x14ac:dyDescent="0.35">
      <c r="A33" s="24" t="s">
        <v>42</v>
      </c>
      <c r="B33" s="1" t="s">
        <v>9</v>
      </c>
      <c r="C33" s="1" t="s">
        <v>9</v>
      </c>
      <c r="D33" s="1" t="str">
        <f t="shared" si="0"/>
        <v>Alike</v>
      </c>
      <c r="E33" s="1" t="str">
        <f t="shared" si="1"/>
        <v>Dominance</v>
      </c>
      <c r="F33" s="25" t="str">
        <f t="shared" si="1"/>
        <v>Dominance</v>
      </c>
    </row>
    <row r="34" spans="1:6" x14ac:dyDescent="0.35">
      <c r="A34" s="24" t="s">
        <v>43</v>
      </c>
      <c r="B34" s="1" t="s">
        <v>11</v>
      </c>
      <c r="C34" s="1" t="s">
        <v>11</v>
      </c>
      <c r="D34" s="1" t="str">
        <f t="shared" si="0"/>
        <v>Alike</v>
      </c>
      <c r="E34" s="1" t="str">
        <f t="shared" si="1"/>
        <v>Compliance</v>
      </c>
      <c r="F34" s="25" t="str">
        <f t="shared" si="1"/>
        <v>Compliance</v>
      </c>
    </row>
    <row r="35" spans="1:6" x14ac:dyDescent="0.35">
      <c r="A35" s="24" t="s">
        <v>44</v>
      </c>
      <c r="B35" s="1" t="s">
        <v>13</v>
      </c>
      <c r="C35" s="1" t="s">
        <v>13</v>
      </c>
      <c r="D35" s="1" t="str">
        <f t="shared" si="0"/>
        <v>Alike</v>
      </c>
      <c r="E35" s="1" t="str">
        <f t="shared" si="1"/>
        <v>Steadiness</v>
      </c>
      <c r="F35" s="25" t="str">
        <f t="shared" si="1"/>
        <v>Steadiness</v>
      </c>
    </row>
    <row r="36" spans="1:6" x14ac:dyDescent="0.35">
      <c r="A36" s="24" t="s">
        <v>45</v>
      </c>
      <c r="B36" s="1" t="s">
        <v>7</v>
      </c>
      <c r="C36" s="1" t="s">
        <v>7</v>
      </c>
      <c r="D36" s="1" t="str">
        <f t="shared" si="0"/>
        <v>Alike</v>
      </c>
      <c r="E36" s="1" t="str">
        <f t="shared" si="1"/>
        <v>Influence</v>
      </c>
      <c r="F36" s="25" t="str">
        <f t="shared" si="1"/>
        <v>Influence</v>
      </c>
    </row>
    <row r="37" spans="1:6" x14ac:dyDescent="0.35">
      <c r="A37" s="24" t="s">
        <v>46</v>
      </c>
      <c r="B37" s="1" t="s">
        <v>9</v>
      </c>
      <c r="C37" s="1" t="s">
        <v>9</v>
      </c>
      <c r="D37" s="1" t="str">
        <f t="shared" si="0"/>
        <v>Alike</v>
      </c>
      <c r="E37" s="1" t="str">
        <f t="shared" si="1"/>
        <v>Dominance</v>
      </c>
      <c r="F37" s="25" t="str">
        <f t="shared" si="1"/>
        <v>Dominance</v>
      </c>
    </row>
    <row r="38" spans="1:6" x14ac:dyDescent="0.35">
      <c r="A38" s="24" t="s">
        <v>47</v>
      </c>
      <c r="B38" s="1" t="s">
        <v>9</v>
      </c>
      <c r="C38" s="1" t="s">
        <v>9</v>
      </c>
      <c r="D38" s="1" t="str">
        <f t="shared" si="0"/>
        <v>Alike</v>
      </c>
      <c r="E38" s="1" t="str">
        <f t="shared" si="1"/>
        <v>Dominance</v>
      </c>
      <c r="F38" s="25" t="str">
        <f t="shared" si="1"/>
        <v>Dominance</v>
      </c>
    </row>
    <row r="39" spans="1:6" x14ac:dyDescent="0.35">
      <c r="A39" s="24" t="s">
        <v>48</v>
      </c>
      <c r="B39" s="1" t="s">
        <v>7</v>
      </c>
      <c r="C39" s="1" t="s">
        <v>7</v>
      </c>
      <c r="D39" s="1" t="str">
        <f t="shared" si="0"/>
        <v>Alike</v>
      </c>
      <c r="E39" s="1" t="str">
        <f t="shared" si="1"/>
        <v>Influence</v>
      </c>
      <c r="F39" s="25" t="str">
        <f t="shared" si="1"/>
        <v>Influence</v>
      </c>
    </row>
    <row r="40" spans="1:6" x14ac:dyDescent="0.35">
      <c r="A40" s="24" t="s">
        <v>49</v>
      </c>
      <c r="B40" s="1" t="s">
        <v>13</v>
      </c>
      <c r="C40" s="1" t="s">
        <v>13</v>
      </c>
      <c r="D40" s="1" t="str">
        <f t="shared" si="0"/>
        <v>Alike</v>
      </c>
      <c r="E40" s="1" t="str">
        <f t="shared" si="1"/>
        <v>Steadiness</v>
      </c>
      <c r="F40" s="25" t="str">
        <f t="shared" si="1"/>
        <v>Steadiness</v>
      </c>
    </row>
    <row r="41" spans="1:6" x14ac:dyDescent="0.35">
      <c r="A41" s="24" t="s">
        <v>50</v>
      </c>
      <c r="B41" s="1" t="s">
        <v>18</v>
      </c>
      <c r="C41" s="1" t="s">
        <v>11</v>
      </c>
      <c r="D41" s="1" t="str">
        <f t="shared" si="0"/>
        <v>Different</v>
      </c>
      <c r="E41" s="1" t="str">
        <f t="shared" si="1"/>
        <v>Indifferent</v>
      </c>
      <c r="F41" s="25" t="str">
        <f t="shared" si="1"/>
        <v>Compliance</v>
      </c>
    </row>
    <row r="42" spans="1:6" x14ac:dyDescent="0.35">
      <c r="A42" s="24" t="s">
        <v>51</v>
      </c>
      <c r="B42" s="1" t="s">
        <v>11</v>
      </c>
      <c r="C42" s="1" t="s">
        <v>11</v>
      </c>
      <c r="D42" s="1" t="str">
        <f t="shared" si="0"/>
        <v>Alike</v>
      </c>
      <c r="E42" s="1" t="str">
        <f t="shared" si="1"/>
        <v>Compliance</v>
      </c>
      <c r="F42" s="25" t="str">
        <f t="shared" si="1"/>
        <v>Compliance</v>
      </c>
    </row>
    <row r="43" spans="1:6" x14ac:dyDescent="0.35">
      <c r="A43" s="24" t="s">
        <v>52</v>
      </c>
      <c r="B43" s="1" t="s">
        <v>13</v>
      </c>
      <c r="C43" s="1" t="s">
        <v>13</v>
      </c>
      <c r="D43" s="1" t="str">
        <f t="shared" si="0"/>
        <v>Alike</v>
      </c>
      <c r="E43" s="1" t="str">
        <f t="shared" si="1"/>
        <v>Steadiness</v>
      </c>
      <c r="F43" s="25" t="str">
        <f t="shared" si="1"/>
        <v>Steadiness</v>
      </c>
    </row>
    <row r="44" spans="1:6" x14ac:dyDescent="0.35">
      <c r="A44" s="24" t="s">
        <v>53</v>
      </c>
      <c r="B44" s="1" t="s">
        <v>9</v>
      </c>
      <c r="C44" s="1" t="s">
        <v>9</v>
      </c>
      <c r="D44" s="1" t="str">
        <f t="shared" si="0"/>
        <v>Alike</v>
      </c>
      <c r="E44" s="1" t="str">
        <f t="shared" si="1"/>
        <v>Dominance</v>
      </c>
      <c r="F44" s="25" t="str">
        <f t="shared" si="1"/>
        <v>Dominance</v>
      </c>
    </row>
    <row r="45" spans="1:6" x14ac:dyDescent="0.35">
      <c r="A45" s="24" t="s">
        <v>54</v>
      </c>
      <c r="B45" s="1" t="s">
        <v>7</v>
      </c>
      <c r="C45" s="1" t="s">
        <v>7</v>
      </c>
      <c r="D45" s="1" t="str">
        <f t="shared" si="0"/>
        <v>Alike</v>
      </c>
      <c r="E45" s="1" t="str">
        <f t="shared" si="1"/>
        <v>Influence</v>
      </c>
      <c r="F45" s="25" t="str">
        <f t="shared" si="1"/>
        <v>Influence</v>
      </c>
    </row>
    <row r="46" spans="1:6" x14ac:dyDescent="0.35">
      <c r="A46" s="24" t="s">
        <v>55</v>
      </c>
      <c r="B46" s="1" t="s">
        <v>7</v>
      </c>
      <c r="C46" s="1" t="s">
        <v>7</v>
      </c>
      <c r="D46" s="1" t="str">
        <f t="shared" si="0"/>
        <v>Alike</v>
      </c>
      <c r="E46" s="1" t="str">
        <f t="shared" si="1"/>
        <v>Influence</v>
      </c>
      <c r="F46" s="25" t="str">
        <f t="shared" si="1"/>
        <v>Influence</v>
      </c>
    </row>
    <row r="47" spans="1:6" x14ac:dyDescent="0.35">
      <c r="A47" s="24" t="s">
        <v>56</v>
      </c>
      <c r="B47" s="1" t="s">
        <v>13</v>
      </c>
      <c r="C47" s="1" t="s">
        <v>13</v>
      </c>
      <c r="D47" s="1" t="str">
        <f t="shared" si="0"/>
        <v>Alike</v>
      </c>
      <c r="E47" s="1" t="str">
        <f t="shared" si="1"/>
        <v>Steadiness</v>
      </c>
      <c r="F47" s="25" t="str">
        <f t="shared" si="1"/>
        <v>Steadiness</v>
      </c>
    </row>
    <row r="48" spans="1:6" x14ac:dyDescent="0.35">
      <c r="A48" s="24" t="s">
        <v>57</v>
      </c>
      <c r="B48" s="1" t="s">
        <v>11</v>
      </c>
      <c r="C48" s="1" t="s">
        <v>11</v>
      </c>
      <c r="D48" s="1" t="str">
        <f t="shared" si="0"/>
        <v>Alike</v>
      </c>
      <c r="E48" s="1" t="str">
        <f t="shared" si="1"/>
        <v>Compliance</v>
      </c>
      <c r="F48" s="25" t="str">
        <f t="shared" si="1"/>
        <v>Compliance</v>
      </c>
    </row>
    <row r="49" spans="1:6" x14ac:dyDescent="0.35">
      <c r="A49" s="24" t="s">
        <v>58</v>
      </c>
      <c r="B49" s="1" t="s">
        <v>9</v>
      </c>
      <c r="C49" s="1" t="s">
        <v>9</v>
      </c>
      <c r="D49" s="1" t="str">
        <f t="shared" si="0"/>
        <v>Alike</v>
      </c>
      <c r="E49" s="1" t="str">
        <f t="shared" si="1"/>
        <v>Dominance</v>
      </c>
      <c r="F49" s="25" t="str">
        <f t="shared" si="1"/>
        <v>Dominance</v>
      </c>
    </row>
    <row r="50" spans="1:6" x14ac:dyDescent="0.35">
      <c r="A50" s="24" t="s">
        <v>59</v>
      </c>
      <c r="B50" s="1" t="s">
        <v>9</v>
      </c>
      <c r="C50" s="1" t="s">
        <v>9</v>
      </c>
      <c r="D50" s="1" t="str">
        <f t="shared" si="0"/>
        <v>Alike</v>
      </c>
      <c r="E50" s="1" t="str">
        <f t="shared" si="1"/>
        <v>Dominance</v>
      </c>
      <c r="F50" s="25" t="str">
        <f t="shared" si="1"/>
        <v>Dominance</v>
      </c>
    </row>
    <row r="51" spans="1:6" x14ac:dyDescent="0.35">
      <c r="A51" s="24" t="s">
        <v>60</v>
      </c>
      <c r="B51" s="1" t="s">
        <v>13</v>
      </c>
      <c r="C51" s="1" t="s">
        <v>13</v>
      </c>
      <c r="D51" s="1" t="str">
        <f t="shared" si="0"/>
        <v>Alike</v>
      </c>
      <c r="E51" s="1" t="str">
        <f t="shared" si="1"/>
        <v>Steadiness</v>
      </c>
      <c r="F51" s="25" t="str">
        <f t="shared" si="1"/>
        <v>Steadiness</v>
      </c>
    </row>
    <row r="52" spans="1:6" x14ac:dyDescent="0.35">
      <c r="A52" s="24" t="s">
        <v>61</v>
      </c>
      <c r="B52" s="1" t="s">
        <v>7</v>
      </c>
      <c r="C52" s="1" t="s">
        <v>7</v>
      </c>
      <c r="D52" s="1" t="str">
        <f t="shared" si="0"/>
        <v>Alike</v>
      </c>
      <c r="E52" s="1" t="str">
        <f t="shared" si="1"/>
        <v>Influence</v>
      </c>
      <c r="F52" s="25" t="str">
        <f t="shared" si="1"/>
        <v>Influence</v>
      </c>
    </row>
    <row r="53" spans="1:6" x14ac:dyDescent="0.35">
      <c r="A53" s="24" t="s">
        <v>62</v>
      </c>
      <c r="B53" s="1" t="s">
        <v>11</v>
      </c>
      <c r="C53" s="1" t="s">
        <v>11</v>
      </c>
      <c r="D53" s="1" t="str">
        <f t="shared" si="0"/>
        <v>Alike</v>
      </c>
      <c r="E53" s="1" t="str">
        <f t="shared" si="1"/>
        <v>Compliance</v>
      </c>
      <c r="F53" s="25" t="str">
        <f t="shared" si="1"/>
        <v>Compliance</v>
      </c>
    </row>
    <row r="54" spans="1:6" x14ac:dyDescent="0.35">
      <c r="A54" s="24" t="s">
        <v>63</v>
      </c>
      <c r="B54" s="1" t="s">
        <v>11</v>
      </c>
      <c r="C54" s="1" t="s">
        <v>11</v>
      </c>
      <c r="D54" s="1" t="str">
        <f t="shared" si="0"/>
        <v>Alike</v>
      </c>
      <c r="E54" s="1" t="str">
        <f t="shared" si="1"/>
        <v>Compliance</v>
      </c>
      <c r="F54" s="25" t="str">
        <f t="shared" si="1"/>
        <v>Compliance</v>
      </c>
    </row>
    <row r="55" spans="1:6" x14ac:dyDescent="0.35">
      <c r="A55" s="24" t="s">
        <v>64</v>
      </c>
      <c r="B55" s="1" t="s">
        <v>13</v>
      </c>
      <c r="C55" s="1" t="s">
        <v>13</v>
      </c>
      <c r="D55" s="1" t="str">
        <f t="shared" si="0"/>
        <v>Alike</v>
      </c>
      <c r="E55" s="1" t="str">
        <f t="shared" si="1"/>
        <v>Steadiness</v>
      </c>
      <c r="F55" s="25" t="str">
        <f t="shared" si="1"/>
        <v>Steadiness</v>
      </c>
    </row>
    <row r="56" spans="1:6" x14ac:dyDescent="0.35">
      <c r="A56" s="24" t="s">
        <v>65</v>
      </c>
      <c r="B56" s="1" t="s">
        <v>9</v>
      </c>
      <c r="C56" s="1" t="s">
        <v>9</v>
      </c>
      <c r="D56" s="1" t="str">
        <f t="shared" si="0"/>
        <v>Alike</v>
      </c>
      <c r="E56" s="1" t="str">
        <f t="shared" si="1"/>
        <v>Dominance</v>
      </c>
      <c r="F56" s="25" t="str">
        <f t="shared" si="1"/>
        <v>Dominance</v>
      </c>
    </row>
    <row r="57" spans="1:6" x14ac:dyDescent="0.35">
      <c r="A57" s="24" t="s">
        <v>66</v>
      </c>
      <c r="B57" s="1" t="s">
        <v>7</v>
      </c>
      <c r="C57" s="1" t="s">
        <v>7</v>
      </c>
      <c r="D57" s="1" t="str">
        <f t="shared" si="0"/>
        <v>Alike</v>
      </c>
      <c r="E57" s="1" t="str">
        <f t="shared" si="1"/>
        <v>Influence</v>
      </c>
      <c r="F57" s="25" t="str">
        <f t="shared" si="1"/>
        <v>Influence</v>
      </c>
    </row>
    <row r="58" spans="1:6" x14ac:dyDescent="0.35">
      <c r="A58" s="24" t="s">
        <v>67</v>
      </c>
      <c r="B58" s="1" t="s">
        <v>7</v>
      </c>
      <c r="C58" s="1" t="s">
        <v>7</v>
      </c>
      <c r="D58" s="1" t="str">
        <f t="shared" si="0"/>
        <v>Alike</v>
      </c>
      <c r="E58" s="1" t="str">
        <f t="shared" si="1"/>
        <v>Influence</v>
      </c>
      <c r="F58" s="25" t="str">
        <f t="shared" si="1"/>
        <v>Influence</v>
      </c>
    </row>
    <row r="59" spans="1:6" x14ac:dyDescent="0.35">
      <c r="A59" s="24" t="s">
        <v>68</v>
      </c>
      <c r="B59" s="1" t="s">
        <v>11</v>
      </c>
      <c r="C59" s="1" t="s">
        <v>18</v>
      </c>
      <c r="D59" s="1" t="str">
        <f t="shared" si="0"/>
        <v>Different</v>
      </c>
      <c r="E59" s="1" t="str">
        <f t="shared" si="1"/>
        <v>Compliance</v>
      </c>
      <c r="F59" s="25" t="str">
        <f t="shared" si="1"/>
        <v>Indifferent</v>
      </c>
    </row>
    <row r="60" spans="1:6" x14ac:dyDescent="0.35">
      <c r="A60" s="24" t="s">
        <v>69</v>
      </c>
      <c r="B60" s="1" t="s">
        <v>9</v>
      </c>
      <c r="C60" s="1" t="s">
        <v>9</v>
      </c>
      <c r="D60" s="1" t="str">
        <f t="shared" si="0"/>
        <v>Alike</v>
      </c>
      <c r="E60" s="1" t="str">
        <f t="shared" si="1"/>
        <v>Dominance</v>
      </c>
      <c r="F60" s="25" t="str">
        <f t="shared" si="1"/>
        <v>Dominance</v>
      </c>
    </row>
    <row r="61" spans="1:6" x14ac:dyDescent="0.35">
      <c r="A61" s="24" t="s">
        <v>70</v>
      </c>
      <c r="B61" s="1" t="s">
        <v>13</v>
      </c>
      <c r="C61" s="1" t="s">
        <v>13</v>
      </c>
      <c r="D61" s="1" t="str">
        <f t="shared" si="0"/>
        <v>Alike</v>
      </c>
      <c r="E61" s="1" t="str">
        <f t="shared" si="1"/>
        <v>Steadiness</v>
      </c>
      <c r="F61" s="25" t="str">
        <f t="shared" si="1"/>
        <v>Steadiness</v>
      </c>
    </row>
    <row r="62" spans="1:6" x14ac:dyDescent="0.35">
      <c r="A62" s="24" t="s">
        <v>71</v>
      </c>
      <c r="B62" s="1" t="s">
        <v>11</v>
      </c>
      <c r="C62" s="1" t="s">
        <v>11</v>
      </c>
      <c r="D62" s="1" t="str">
        <f t="shared" si="0"/>
        <v>Alike</v>
      </c>
      <c r="E62" s="1" t="str">
        <f t="shared" si="1"/>
        <v>Compliance</v>
      </c>
      <c r="F62" s="25" t="str">
        <f t="shared" si="1"/>
        <v>Compliance</v>
      </c>
    </row>
    <row r="63" spans="1:6" x14ac:dyDescent="0.35">
      <c r="A63" s="24" t="s">
        <v>72</v>
      </c>
      <c r="B63" s="1" t="s">
        <v>9</v>
      </c>
      <c r="C63" s="1" t="s">
        <v>9</v>
      </c>
      <c r="D63" s="1" t="str">
        <f t="shared" si="0"/>
        <v>Alike</v>
      </c>
      <c r="E63" s="1" t="str">
        <f t="shared" si="1"/>
        <v>Dominance</v>
      </c>
      <c r="F63" s="25" t="str">
        <f t="shared" si="1"/>
        <v>Dominance</v>
      </c>
    </row>
    <row r="64" spans="1:6" x14ac:dyDescent="0.35">
      <c r="A64" s="24" t="s">
        <v>73</v>
      </c>
      <c r="B64" s="1" t="s">
        <v>13</v>
      </c>
      <c r="C64" s="1" t="s">
        <v>13</v>
      </c>
      <c r="D64" s="1" t="str">
        <f t="shared" si="0"/>
        <v>Alike</v>
      </c>
      <c r="E64" s="1" t="str">
        <f t="shared" si="1"/>
        <v>Steadiness</v>
      </c>
      <c r="F64" s="25" t="str">
        <f t="shared" si="1"/>
        <v>Steadiness</v>
      </c>
    </row>
    <row r="65" spans="1:6" x14ac:dyDescent="0.35">
      <c r="A65" s="24" t="s">
        <v>74</v>
      </c>
      <c r="B65" s="1" t="s">
        <v>7</v>
      </c>
      <c r="C65" s="1" t="s">
        <v>7</v>
      </c>
      <c r="D65" s="1" t="str">
        <f t="shared" si="0"/>
        <v>Alike</v>
      </c>
      <c r="E65" s="1" t="str">
        <f t="shared" si="1"/>
        <v>Influence</v>
      </c>
      <c r="F65" s="25" t="str">
        <f t="shared" si="1"/>
        <v>Influence</v>
      </c>
    </row>
    <row r="66" spans="1:6" x14ac:dyDescent="0.35">
      <c r="A66" s="24" t="s">
        <v>75</v>
      </c>
      <c r="B66" s="1" t="s">
        <v>7</v>
      </c>
      <c r="C66" s="1" t="s">
        <v>7</v>
      </c>
      <c r="D66" s="1" t="str">
        <f t="shared" si="0"/>
        <v>Alike</v>
      </c>
      <c r="E66" s="1" t="str">
        <f t="shared" si="1"/>
        <v>Influence</v>
      </c>
      <c r="F66" s="25" t="str">
        <f t="shared" si="1"/>
        <v>Influence</v>
      </c>
    </row>
    <row r="67" spans="1:6" x14ac:dyDescent="0.35">
      <c r="A67" s="24" t="s">
        <v>76</v>
      </c>
      <c r="B67" s="1" t="s">
        <v>13</v>
      </c>
      <c r="C67" s="1" t="s">
        <v>13</v>
      </c>
      <c r="D67" s="1" t="str">
        <f t="shared" ref="D67:D113" si="2">IF(B67=C67,"Alike","Different")</f>
        <v>Alike</v>
      </c>
      <c r="E67" s="1" t="str">
        <f t="shared" ref="E67:F113" si="3">IF(B67="A","Influence",IF(B67="B","Dominance",IF(B67="C","Compliance",IF(B67="D","Steadiness","Indifferent"))))</f>
        <v>Steadiness</v>
      </c>
      <c r="F67" s="25" t="str">
        <f t="shared" si="3"/>
        <v>Steadiness</v>
      </c>
    </row>
    <row r="68" spans="1:6" x14ac:dyDescent="0.35">
      <c r="A68" s="24" t="s">
        <v>77</v>
      </c>
      <c r="B68" s="1" t="s">
        <v>9</v>
      </c>
      <c r="C68" s="1" t="s">
        <v>9</v>
      </c>
      <c r="D68" s="1" t="str">
        <f t="shared" si="2"/>
        <v>Alike</v>
      </c>
      <c r="E68" s="1" t="str">
        <f t="shared" si="3"/>
        <v>Dominance</v>
      </c>
      <c r="F68" s="25" t="str">
        <f t="shared" si="3"/>
        <v>Dominance</v>
      </c>
    </row>
    <row r="69" spans="1:6" x14ac:dyDescent="0.35">
      <c r="A69" s="24" t="s">
        <v>78</v>
      </c>
      <c r="B69" s="1" t="s">
        <v>11</v>
      </c>
      <c r="C69" s="1" t="s">
        <v>11</v>
      </c>
      <c r="D69" s="1" t="str">
        <f t="shared" si="2"/>
        <v>Alike</v>
      </c>
      <c r="E69" s="1" t="str">
        <f t="shared" si="3"/>
        <v>Compliance</v>
      </c>
      <c r="F69" s="25" t="str">
        <f t="shared" si="3"/>
        <v>Compliance</v>
      </c>
    </row>
    <row r="70" spans="1:6" x14ac:dyDescent="0.35">
      <c r="A70" s="24" t="s">
        <v>79</v>
      </c>
      <c r="B70" s="1" t="s">
        <v>13</v>
      </c>
      <c r="C70" s="1" t="s">
        <v>13</v>
      </c>
      <c r="D70" s="1" t="str">
        <f t="shared" si="2"/>
        <v>Alike</v>
      </c>
      <c r="E70" s="1" t="str">
        <f t="shared" si="3"/>
        <v>Steadiness</v>
      </c>
      <c r="F70" s="25" t="str">
        <f t="shared" si="3"/>
        <v>Steadiness</v>
      </c>
    </row>
    <row r="71" spans="1:6" x14ac:dyDescent="0.35">
      <c r="A71" s="24" t="s">
        <v>80</v>
      </c>
      <c r="B71" s="1" t="s">
        <v>9</v>
      </c>
      <c r="C71" s="1" t="s">
        <v>18</v>
      </c>
      <c r="D71" s="1" t="str">
        <f t="shared" si="2"/>
        <v>Different</v>
      </c>
      <c r="E71" s="1" t="str">
        <f t="shared" si="3"/>
        <v>Dominance</v>
      </c>
      <c r="F71" s="25" t="str">
        <f t="shared" si="3"/>
        <v>Indifferent</v>
      </c>
    </row>
    <row r="72" spans="1:6" x14ac:dyDescent="0.35">
      <c r="A72" s="24" t="s">
        <v>81</v>
      </c>
      <c r="B72" s="1" t="s">
        <v>11</v>
      </c>
      <c r="C72" s="1" t="s">
        <v>11</v>
      </c>
      <c r="D72" s="1" t="str">
        <f t="shared" si="2"/>
        <v>Alike</v>
      </c>
      <c r="E72" s="1" t="str">
        <f t="shared" si="3"/>
        <v>Compliance</v>
      </c>
      <c r="F72" s="25" t="str">
        <f t="shared" si="3"/>
        <v>Compliance</v>
      </c>
    </row>
    <row r="73" spans="1:6" x14ac:dyDescent="0.35">
      <c r="A73" s="24" t="s">
        <v>82</v>
      </c>
      <c r="B73" s="1" t="s">
        <v>7</v>
      </c>
      <c r="C73" s="1" t="s">
        <v>7</v>
      </c>
      <c r="D73" s="1" t="str">
        <f t="shared" si="2"/>
        <v>Alike</v>
      </c>
      <c r="E73" s="1" t="str">
        <f t="shared" si="3"/>
        <v>Influence</v>
      </c>
      <c r="F73" s="25" t="str">
        <f t="shared" si="3"/>
        <v>Influence</v>
      </c>
    </row>
    <row r="74" spans="1:6" x14ac:dyDescent="0.35">
      <c r="A74" s="24" t="s">
        <v>83</v>
      </c>
      <c r="B74" s="1" t="s">
        <v>9</v>
      </c>
      <c r="C74" s="1" t="s">
        <v>9</v>
      </c>
      <c r="D74" s="1" t="str">
        <f t="shared" si="2"/>
        <v>Alike</v>
      </c>
      <c r="E74" s="1" t="str">
        <f t="shared" si="3"/>
        <v>Dominance</v>
      </c>
      <c r="F74" s="25" t="str">
        <f t="shared" si="3"/>
        <v>Dominance</v>
      </c>
    </row>
    <row r="75" spans="1:6" x14ac:dyDescent="0.35">
      <c r="A75" s="24" t="s">
        <v>84</v>
      </c>
      <c r="B75" s="1" t="s">
        <v>7</v>
      </c>
      <c r="C75" s="1" t="s">
        <v>7</v>
      </c>
      <c r="D75" s="1" t="str">
        <f t="shared" si="2"/>
        <v>Alike</v>
      </c>
      <c r="E75" s="1" t="str">
        <f t="shared" si="3"/>
        <v>Influence</v>
      </c>
      <c r="F75" s="25" t="str">
        <f t="shared" si="3"/>
        <v>Influence</v>
      </c>
    </row>
    <row r="76" spans="1:6" x14ac:dyDescent="0.35">
      <c r="A76" s="24" t="s">
        <v>85</v>
      </c>
      <c r="B76" s="1" t="s">
        <v>13</v>
      </c>
      <c r="C76" s="1" t="s">
        <v>13</v>
      </c>
      <c r="D76" s="1" t="str">
        <f t="shared" si="2"/>
        <v>Alike</v>
      </c>
      <c r="E76" s="1" t="str">
        <f t="shared" si="3"/>
        <v>Steadiness</v>
      </c>
      <c r="F76" s="25" t="str">
        <f t="shared" si="3"/>
        <v>Steadiness</v>
      </c>
    </row>
    <row r="77" spans="1:6" x14ac:dyDescent="0.35">
      <c r="A77" s="24" t="s">
        <v>86</v>
      </c>
      <c r="B77" s="1" t="s">
        <v>18</v>
      </c>
      <c r="C77" s="1" t="s">
        <v>11</v>
      </c>
      <c r="D77" s="1" t="str">
        <f t="shared" si="2"/>
        <v>Different</v>
      </c>
      <c r="E77" s="1" t="str">
        <f t="shared" si="3"/>
        <v>Indifferent</v>
      </c>
      <c r="F77" s="25" t="str">
        <f t="shared" si="3"/>
        <v>Compliance</v>
      </c>
    </row>
    <row r="78" spans="1:6" x14ac:dyDescent="0.35">
      <c r="A78" s="24" t="s">
        <v>87</v>
      </c>
      <c r="B78" s="1" t="s">
        <v>7</v>
      </c>
      <c r="C78" s="1" t="s">
        <v>7</v>
      </c>
      <c r="D78" s="1" t="str">
        <f t="shared" si="2"/>
        <v>Alike</v>
      </c>
      <c r="E78" s="1" t="str">
        <f t="shared" si="3"/>
        <v>Influence</v>
      </c>
      <c r="F78" s="25" t="str">
        <f t="shared" si="3"/>
        <v>Influence</v>
      </c>
    </row>
    <row r="79" spans="1:6" x14ac:dyDescent="0.35">
      <c r="A79" s="24" t="s">
        <v>88</v>
      </c>
      <c r="B79" s="1" t="s">
        <v>13</v>
      </c>
      <c r="C79" s="1" t="s">
        <v>13</v>
      </c>
      <c r="D79" s="1" t="str">
        <f t="shared" si="2"/>
        <v>Alike</v>
      </c>
      <c r="E79" s="1" t="str">
        <f t="shared" si="3"/>
        <v>Steadiness</v>
      </c>
      <c r="F79" s="25" t="str">
        <f t="shared" si="3"/>
        <v>Steadiness</v>
      </c>
    </row>
    <row r="80" spans="1:6" x14ac:dyDescent="0.35">
      <c r="A80" s="24" t="s">
        <v>89</v>
      </c>
      <c r="B80" s="1" t="s">
        <v>18</v>
      </c>
      <c r="C80" s="1" t="s">
        <v>11</v>
      </c>
      <c r="D80" s="1" t="str">
        <f t="shared" si="2"/>
        <v>Different</v>
      </c>
      <c r="E80" s="1" t="str">
        <f t="shared" si="3"/>
        <v>Indifferent</v>
      </c>
      <c r="F80" s="25" t="str">
        <f t="shared" si="3"/>
        <v>Compliance</v>
      </c>
    </row>
    <row r="81" spans="1:6" x14ac:dyDescent="0.35">
      <c r="A81" s="24" t="s">
        <v>90</v>
      </c>
      <c r="B81" s="1" t="s">
        <v>9</v>
      </c>
      <c r="C81" s="1" t="s">
        <v>9</v>
      </c>
      <c r="D81" s="1" t="str">
        <f t="shared" si="2"/>
        <v>Alike</v>
      </c>
      <c r="E81" s="1" t="str">
        <f t="shared" si="3"/>
        <v>Dominance</v>
      </c>
      <c r="F81" s="25" t="str">
        <f t="shared" si="3"/>
        <v>Dominance</v>
      </c>
    </row>
    <row r="82" spans="1:6" x14ac:dyDescent="0.35">
      <c r="A82" s="24" t="s">
        <v>91</v>
      </c>
      <c r="B82" s="1" t="s">
        <v>11</v>
      </c>
      <c r="C82" s="1" t="s">
        <v>11</v>
      </c>
      <c r="D82" s="1" t="str">
        <f t="shared" si="2"/>
        <v>Alike</v>
      </c>
      <c r="E82" s="1" t="str">
        <f t="shared" si="3"/>
        <v>Compliance</v>
      </c>
      <c r="F82" s="25" t="str">
        <f t="shared" si="3"/>
        <v>Compliance</v>
      </c>
    </row>
    <row r="83" spans="1:6" x14ac:dyDescent="0.35">
      <c r="A83" s="24" t="s">
        <v>92</v>
      </c>
      <c r="B83" s="1" t="s">
        <v>13</v>
      </c>
      <c r="C83" s="1" t="s">
        <v>13</v>
      </c>
      <c r="D83" s="1" t="str">
        <f t="shared" si="2"/>
        <v>Alike</v>
      </c>
      <c r="E83" s="1" t="str">
        <f t="shared" si="3"/>
        <v>Steadiness</v>
      </c>
      <c r="F83" s="25" t="str">
        <f t="shared" si="3"/>
        <v>Steadiness</v>
      </c>
    </row>
    <row r="84" spans="1:6" x14ac:dyDescent="0.35">
      <c r="A84" s="24" t="s">
        <v>93</v>
      </c>
      <c r="B84" s="1" t="s">
        <v>7</v>
      </c>
      <c r="C84" s="1" t="s">
        <v>94</v>
      </c>
      <c r="D84" s="1" t="str">
        <f t="shared" si="2"/>
        <v>Different</v>
      </c>
      <c r="E84" s="1" t="str">
        <f t="shared" si="3"/>
        <v>Influence</v>
      </c>
      <c r="F84" s="25" t="str">
        <f t="shared" si="3"/>
        <v>Indifferent</v>
      </c>
    </row>
    <row r="85" spans="1:6" x14ac:dyDescent="0.35">
      <c r="A85" s="24" t="s">
        <v>95</v>
      </c>
      <c r="B85" s="1" t="s">
        <v>9</v>
      </c>
      <c r="C85" s="1" t="s">
        <v>9</v>
      </c>
      <c r="D85" s="1" t="str">
        <f t="shared" si="2"/>
        <v>Alike</v>
      </c>
      <c r="E85" s="1" t="str">
        <f t="shared" si="3"/>
        <v>Dominance</v>
      </c>
      <c r="F85" s="25" t="str">
        <f t="shared" si="3"/>
        <v>Dominance</v>
      </c>
    </row>
    <row r="86" spans="1:6" x14ac:dyDescent="0.35">
      <c r="A86" s="24" t="s">
        <v>96</v>
      </c>
      <c r="B86" s="1" t="s">
        <v>7</v>
      </c>
      <c r="C86" s="1" t="s">
        <v>7</v>
      </c>
      <c r="D86" s="1" t="str">
        <f t="shared" si="2"/>
        <v>Alike</v>
      </c>
      <c r="E86" s="1" t="str">
        <f t="shared" si="3"/>
        <v>Influence</v>
      </c>
      <c r="F86" s="25" t="str">
        <f t="shared" si="3"/>
        <v>Influence</v>
      </c>
    </row>
    <row r="87" spans="1:6" x14ac:dyDescent="0.35">
      <c r="A87" s="24" t="s">
        <v>97</v>
      </c>
      <c r="B87" s="1" t="s">
        <v>11</v>
      </c>
      <c r="C87" s="1" t="s">
        <v>11</v>
      </c>
      <c r="D87" s="1" t="str">
        <f t="shared" si="2"/>
        <v>Alike</v>
      </c>
      <c r="E87" s="1" t="str">
        <f t="shared" si="3"/>
        <v>Compliance</v>
      </c>
      <c r="F87" s="25" t="str">
        <f t="shared" si="3"/>
        <v>Compliance</v>
      </c>
    </row>
    <row r="88" spans="1:6" x14ac:dyDescent="0.35">
      <c r="A88" s="24" t="s">
        <v>98</v>
      </c>
      <c r="B88" s="1" t="s">
        <v>9</v>
      </c>
      <c r="C88" s="1" t="s">
        <v>9</v>
      </c>
      <c r="D88" s="1" t="str">
        <f t="shared" si="2"/>
        <v>Alike</v>
      </c>
      <c r="E88" s="1" t="str">
        <f t="shared" si="3"/>
        <v>Dominance</v>
      </c>
      <c r="F88" s="25" t="str">
        <f t="shared" si="3"/>
        <v>Dominance</v>
      </c>
    </row>
    <row r="89" spans="1:6" x14ac:dyDescent="0.35">
      <c r="A89" s="24" t="s">
        <v>99</v>
      </c>
      <c r="B89" s="1" t="s">
        <v>13</v>
      </c>
      <c r="C89" s="1" t="s">
        <v>13</v>
      </c>
      <c r="D89" s="1" t="str">
        <f t="shared" si="2"/>
        <v>Alike</v>
      </c>
      <c r="E89" s="1" t="str">
        <f t="shared" si="3"/>
        <v>Steadiness</v>
      </c>
      <c r="F89" s="25" t="str">
        <f t="shared" si="3"/>
        <v>Steadiness</v>
      </c>
    </row>
    <row r="90" spans="1:6" x14ac:dyDescent="0.35">
      <c r="A90" s="24" t="s">
        <v>100</v>
      </c>
      <c r="B90" s="1" t="s">
        <v>7</v>
      </c>
      <c r="C90" s="1" t="s">
        <v>7</v>
      </c>
      <c r="D90" s="1" t="str">
        <f t="shared" si="2"/>
        <v>Alike</v>
      </c>
      <c r="E90" s="1" t="str">
        <f t="shared" si="3"/>
        <v>Influence</v>
      </c>
      <c r="F90" s="25" t="str">
        <f t="shared" si="3"/>
        <v>Influence</v>
      </c>
    </row>
    <row r="91" spans="1:6" x14ac:dyDescent="0.35">
      <c r="A91" s="24" t="s">
        <v>101</v>
      </c>
      <c r="B91" s="1" t="s">
        <v>11</v>
      </c>
      <c r="C91" s="1" t="s">
        <v>11</v>
      </c>
      <c r="D91" s="1" t="str">
        <f t="shared" si="2"/>
        <v>Alike</v>
      </c>
      <c r="E91" s="1" t="str">
        <f t="shared" si="3"/>
        <v>Compliance</v>
      </c>
      <c r="F91" s="25" t="str">
        <f t="shared" si="3"/>
        <v>Compliance</v>
      </c>
    </row>
    <row r="92" spans="1:6" x14ac:dyDescent="0.35">
      <c r="A92" s="24" t="s">
        <v>102</v>
      </c>
      <c r="B92" s="1" t="s">
        <v>9</v>
      </c>
      <c r="C92" s="1" t="s">
        <v>9</v>
      </c>
      <c r="D92" s="1" t="str">
        <f t="shared" si="2"/>
        <v>Alike</v>
      </c>
      <c r="E92" s="1" t="str">
        <f t="shared" si="3"/>
        <v>Dominance</v>
      </c>
      <c r="F92" s="25" t="str">
        <f t="shared" si="3"/>
        <v>Dominance</v>
      </c>
    </row>
    <row r="93" spans="1:6" x14ac:dyDescent="0.35">
      <c r="A93" s="24" t="s">
        <v>103</v>
      </c>
      <c r="B93" s="1" t="s">
        <v>13</v>
      </c>
      <c r="C93" s="1" t="s">
        <v>13</v>
      </c>
      <c r="D93" s="1" t="str">
        <f t="shared" si="2"/>
        <v>Alike</v>
      </c>
      <c r="E93" s="1" t="str">
        <f t="shared" si="3"/>
        <v>Steadiness</v>
      </c>
      <c r="F93" s="25" t="str">
        <f t="shared" si="3"/>
        <v>Steadiness</v>
      </c>
    </row>
    <row r="94" spans="1:6" x14ac:dyDescent="0.35">
      <c r="A94" s="24" t="s">
        <v>104</v>
      </c>
      <c r="B94" s="1" t="s">
        <v>7</v>
      </c>
      <c r="C94" s="1" t="s">
        <v>7</v>
      </c>
      <c r="D94" s="1" t="str">
        <f t="shared" si="2"/>
        <v>Alike</v>
      </c>
      <c r="E94" s="1" t="str">
        <f t="shared" si="3"/>
        <v>Influence</v>
      </c>
      <c r="F94" s="25" t="str">
        <f t="shared" si="3"/>
        <v>Influence</v>
      </c>
    </row>
    <row r="95" spans="1:6" x14ac:dyDescent="0.35">
      <c r="A95" s="24" t="s">
        <v>105</v>
      </c>
      <c r="B95" s="1" t="s">
        <v>13</v>
      </c>
      <c r="C95" s="1" t="s">
        <v>13</v>
      </c>
      <c r="D95" s="1" t="str">
        <f t="shared" si="2"/>
        <v>Alike</v>
      </c>
      <c r="E95" s="1" t="str">
        <f t="shared" si="3"/>
        <v>Steadiness</v>
      </c>
      <c r="F95" s="25" t="str">
        <f t="shared" si="3"/>
        <v>Steadiness</v>
      </c>
    </row>
    <row r="96" spans="1:6" x14ac:dyDescent="0.35">
      <c r="A96" s="24" t="s">
        <v>106</v>
      </c>
      <c r="B96" s="1" t="s">
        <v>9</v>
      </c>
      <c r="C96" s="1" t="s">
        <v>9</v>
      </c>
      <c r="D96" s="1" t="str">
        <f t="shared" si="2"/>
        <v>Alike</v>
      </c>
      <c r="E96" s="1" t="str">
        <f t="shared" si="3"/>
        <v>Dominance</v>
      </c>
      <c r="F96" s="25" t="str">
        <f t="shared" si="3"/>
        <v>Dominance</v>
      </c>
    </row>
    <row r="97" spans="1:6" x14ac:dyDescent="0.35">
      <c r="A97" s="24" t="s">
        <v>107</v>
      </c>
      <c r="B97" s="1" t="s">
        <v>11</v>
      </c>
      <c r="C97" s="1" t="s">
        <v>11</v>
      </c>
      <c r="D97" s="1" t="str">
        <f t="shared" si="2"/>
        <v>Alike</v>
      </c>
      <c r="E97" s="1" t="str">
        <f t="shared" si="3"/>
        <v>Compliance</v>
      </c>
      <c r="F97" s="25" t="str">
        <f t="shared" si="3"/>
        <v>Compliance</v>
      </c>
    </row>
    <row r="98" spans="1:6" x14ac:dyDescent="0.35">
      <c r="A98" s="24" t="s">
        <v>108</v>
      </c>
      <c r="B98" s="1" t="s">
        <v>9</v>
      </c>
      <c r="C98" s="1" t="s">
        <v>9</v>
      </c>
      <c r="D98" s="1" t="str">
        <f t="shared" si="2"/>
        <v>Alike</v>
      </c>
      <c r="E98" s="1" t="str">
        <f t="shared" si="3"/>
        <v>Dominance</v>
      </c>
      <c r="F98" s="25" t="str">
        <f t="shared" si="3"/>
        <v>Dominance</v>
      </c>
    </row>
    <row r="99" spans="1:6" x14ac:dyDescent="0.35">
      <c r="A99" s="24" t="s">
        <v>109</v>
      </c>
      <c r="B99" s="1" t="s">
        <v>11</v>
      </c>
      <c r="C99" s="1" t="s">
        <v>11</v>
      </c>
      <c r="D99" s="1" t="str">
        <f t="shared" si="2"/>
        <v>Alike</v>
      </c>
      <c r="E99" s="1" t="str">
        <f t="shared" si="3"/>
        <v>Compliance</v>
      </c>
      <c r="F99" s="25" t="str">
        <f t="shared" si="3"/>
        <v>Compliance</v>
      </c>
    </row>
    <row r="100" spans="1:6" x14ac:dyDescent="0.35">
      <c r="A100" s="24" t="s">
        <v>110</v>
      </c>
      <c r="B100" s="1" t="s">
        <v>13</v>
      </c>
      <c r="C100" s="1" t="s">
        <v>13</v>
      </c>
      <c r="D100" s="1" t="str">
        <f t="shared" si="2"/>
        <v>Alike</v>
      </c>
      <c r="E100" s="1" t="str">
        <f t="shared" si="3"/>
        <v>Steadiness</v>
      </c>
      <c r="F100" s="25" t="str">
        <f t="shared" si="3"/>
        <v>Steadiness</v>
      </c>
    </row>
    <row r="101" spans="1:6" x14ac:dyDescent="0.35">
      <c r="A101" s="24" t="s">
        <v>111</v>
      </c>
      <c r="B101" s="1" t="s">
        <v>7</v>
      </c>
      <c r="C101" s="1" t="s">
        <v>7</v>
      </c>
      <c r="D101" s="1" t="str">
        <f t="shared" si="2"/>
        <v>Alike</v>
      </c>
      <c r="E101" s="1" t="str">
        <f t="shared" si="3"/>
        <v>Influence</v>
      </c>
      <c r="F101" s="25" t="str">
        <f t="shared" si="3"/>
        <v>Influence</v>
      </c>
    </row>
    <row r="102" spans="1:6" x14ac:dyDescent="0.35">
      <c r="A102" s="24" t="s">
        <v>112</v>
      </c>
      <c r="B102" s="1" t="s">
        <v>7</v>
      </c>
      <c r="C102" s="1" t="s">
        <v>7</v>
      </c>
      <c r="D102" s="1" t="str">
        <f t="shared" si="2"/>
        <v>Alike</v>
      </c>
      <c r="E102" s="1" t="str">
        <f t="shared" si="3"/>
        <v>Influence</v>
      </c>
      <c r="F102" s="25" t="str">
        <f t="shared" si="3"/>
        <v>Influence</v>
      </c>
    </row>
    <row r="103" spans="1:6" x14ac:dyDescent="0.35">
      <c r="A103" s="24" t="s">
        <v>113</v>
      </c>
      <c r="B103" s="1" t="s">
        <v>11</v>
      </c>
      <c r="C103" s="1" t="s">
        <v>11</v>
      </c>
      <c r="D103" s="1" t="str">
        <f t="shared" si="2"/>
        <v>Alike</v>
      </c>
      <c r="E103" s="1" t="str">
        <f t="shared" si="3"/>
        <v>Compliance</v>
      </c>
      <c r="F103" s="25" t="str">
        <f t="shared" si="3"/>
        <v>Compliance</v>
      </c>
    </row>
    <row r="104" spans="1:6" x14ac:dyDescent="0.35">
      <c r="A104" s="24" t="s">
        <v>114</v>
      </c>
      <c r="B104" s="1" t="s">
        <v>9</v>
      </c>
      <c r="C104" s="1" t="s">
        <v>9</v>
      </c>
      <c r="D104" s="1" t="str">
        <f t="shared" si="2"/>
        <v>Alike</v>
      </c>
      <c r="E104" s="1" t="str">
        <f t="shared" si="3"/>
        <v>Dominance</v>
      </c>
      <c r="F104" s="25" t="str">
        <f t="shared" si="3"/>
        <v>Dominance</v>
      </c>
    </row>
    <row r="105" spans="1:6" x14ac:dyDescent="0.35">
      <c r="A105" s="24" t="s">
        <v>115</v>
      </c>
      <c r="B105" s="1" t="s">
        <v>13</v>
      </c>
      <c r="C105" s="1" t="s">
        <v>13</v>
      </c>
      <c r="D105" s="1" t="str">
        <f t="shared" si="2"/>
        <v>Alike</v>
      </c>
      <c r="E105" s="1" t="str">
        <f t="shared" si="3"/>
        <v>Steadiness</v>
      </c>
      <c r="F105" s="25" t="str">
        <f t="shared" si="3"/>
        <v>Steadiness</v>
      </c>
    </row>
    <row r="106" spans="1:6" x14ac:dyDescent="0.35">
      <c r="A106" s="24" t="s">
        <v>116</v>
      </c>
      <c r="B106" s="1" t="s">
        <v>9</v>
      </c>
      <c r="C106" s="1" t="s">
        <v>9</v>
      </c>
      <c r="D106" s="1" t="str">
        <f t="shared" si="2"/>
        <v>Alike</v>
      </c>
      <c r="E106" s="1" t="str">
        <f t="shared" si="3"/>
        <v>Dominance</v>
      </c>
      <c r="F106" s="25" t="str">
        <f t="shared" si="3"/>
        <v>Dominance</v>
      </c>
    </row>
    <row r="107" spans="1:6" x14ac:dyDescent="0.35">
      <c r="A107" s="24" t="s">
        <v>117</v>
      </c>
      <c r="B107" s="1" t="s">
        <v>13</v>
      </c>
      <c r="C107" s="1" t="s">
        <v>13</v>
      </c>
      <c r="D107" s="1" t="str">
        <f t="shared" si="2"/>
        <v>Alike</v>
      </c>
      <c r="E107" s="1" t="str">
        <f t="shared" si="3"/>
        <v>Steadiness</v>
      </c>
      <c r="F107" s="25" t="str">
        <f t="shared" si="3"/>
        <v>Steadiness</v>
      </c>
    </row>
    <row r="108" spans="1:6" x14ac:dyDescent="0.35">
      <c r="A108" s="24" t="s">
        <v>118</v>
      </c>
      <c r="B108" s="1" t="s">
        <v>7</v>
      </c>
      <c r="C108" s="1" t="s">
        <v>7</v>
      </c>
      <c r="D108" s="1" t="str">
        <f t="shared" si="2"/>
        <v>Alike</v>
      </c>
      <c r="E108" s="1" t="str">
        <f t="shared" si="3"/>
        <v>Influence</v>
      </c>
      <c r="F108" s="25" t="str">
        <f t="shared" si="3"/>
        <v>Influence</v>
      </c>
    </row>
    <row r="109" spans="1:6" x14ac:dyDescent="0.35">
      <c r="A109" s="24" t="s">
        <v>119</v>
      </c>
      <c r="B109" s="1" t="s">
        <v>11</v>
      </c>
      <c r="C109" s="1" t="s">
        <v>11</v>
      </c>
      <c r="D109" s="1" t="str">
        <f t="shared" si="2"/>
        <v>Alike</v>
      </c>
      <c r="E109" s="1" t="str">
        <f t="shared" si="3"/>
        <v>Compliance</v>
      </c>
      <c r="F109" s="25" t="str">
        <f t="shared" si="3"/>
        <v>Compliance</v>
      </c>
    </row>
    <row r="110" spans="1:6" x14ac:dyDescent="0.35">
      <c r="A110" s="24" t="s">
        <v>120</v>
      </c>
      <c r="B110" s="1" t="s">
        <v>11</v>
      </c>
      <c r="C110" s="1" t="s">
        <v>11</v>
      </c>
      <c r="D110" s="1" t="str">
        <f t="shared" si="2"/>
        <v>Alike</v>
      </c>
      <c r="E110" s="1" t="str">
        <f t="shared" si="3"/>
        <v>Compliance</v>
      </c>
      <c r="F110" s="25" t="str">
        <f t="shared" si="3"/>
        <v>Compliance</v>
      </c>
    </row>
    <row r="111" spans="1:6" x14ac:dyDescent="0.35">
      <c r="A111" s="24" t="s">
        <v>121</v>
      </c>
      <c r="B111" s="1" t="s">
        <v>9</v>
      </c>
      <c r="C111" s="1" t="s">
        <v>9</v>
      </c>
      <c r="D111" s="1" t="str">
        <f t="shared" si="2"/>
        <v>Alike</v>
      </c>
      <c r="E111" s="1" t="str">
        <f t="shared" si="3"/>
        <v>Dominance</v>
      </c>
      <c r="F111" s="25" t="str">
        <f t="shared" si="3"/>
        <v>Dominance</v>
      </c>
    </row>
    <row r="112" spans="1:6" x14ac:dyDescent="0.35">
      <c r="A112" s="24" t="s">
        <v>122</v>
      </c>
      <c r="B112" s="1" t="s">
        <v>7</v>
      </c>
      <c r="C112" s="1" t="s">
        <v>7</v>
      </c>
      <c r="D112" s="1" t="str">
        <f t="shared" si="2"/>
        <v>Alike</v>
      </c>
      <c r="E112" s="1" t="str">
        <f t="shared" si="3"/>
        <v>Influence</v>
      </c>
      <c r="F112" s="25" t="str">
        <f t="shared" si="3"/>
        <v>Influence</v>
      </c>
    </row>
    <row r="113" spans="1:6" x14ac:dyDescent="0.35">
      <c r="A113" s="26" t="s">
        <v>123</v>
      </c>
      <c r="B113" s="27" t="s">
        <v>13</v>
      </c>
      <c r="C113" s="27" t="s">
        <v>13</v>
      </c>
      <c r="D113" s="27" t="str">
        <f t="shared" si="2"/>
        <v>Alike</v>
      </c>
      <c r="E113" s="27" t="str">
        <f t="shared" si="3"/>
        <v>Steadiness</v>
      </c>
      <c r="F113" s="28" t="str">
        <f t="shared" si="3"/>
        <v>Steadiness</v>
      </c>
    </row>
    <row r="114" spans="1:6" x14ac:dyDescent="0.35">
      <c r="A114" s="20" t="s">
        <v>124</v>
      </c>
      <c r="B114" s="18" t="s">
        <v>11</v>
      </c>
      <c r="C114" s="18" t="s">
        <v>11</v>
      </c>
      <c r="D114" s="27" t="str">
        <f>IF(B114=C114,"Alike","Different")</f>
        <v>Alike</v>
      </c>
      <c r="E114" s="27" t="str">
        <f t="shared" ref="E114:F116" si="4">IF(B114="A","Influence",IF(B114="B","Dominance",IF(B114="C","Compliance",IF(B114="D","Steadiness","Indifferent"))))</f>
        <v>Compliance</v>
      </c>
      <c r="F114" s="28" t="str">
        <f t="shared" si="4"/>
        <v>Compliance</v>
      </c>
    </row>
    <row r="115" spans="1:6" x14ac:dyDescent="0.35">
      <c r="A115" s="20" t="s">
        <v>125</v>
      </c>
      <c r="B115" s="18" t="s">
        <v>9</v>
      </c>
      <c r="C115" s="18" t="s">
        <v>9</v>
      </c>
      <c r="D115" s="27" t="str">
        <f>IF(B115=C115,"Alike","Different")</f>
        <v>Alike</v>
      </c>
      <c r="E115" s="27" t="str">
        <f t="shared" si="4"/>
        <v>Dominance</v>
      </c>
      <c r="F115" s="28" t="str">
        <f t="shared" si="4"/>
        <v>Dominance</v>
      </c>
    </row>
    <row r="116" spans="1:6" x14ac:dyDescent="0.35">
      <c r="A116" s="20" t="s">
        <v>126</v>
      </c>
      <c r="B116" s="18" t="s">
        <v>13</v>
      </c>
      <c r="C116" s="18" t="s">
        <v>13</v>
      </c>
      <c r="D116" s="27" t="str">
        <f>IF(B116=C116,"Alike","Different")</f>
        <v>Alike</v>
      </c>
      <c r="E116" s="27" t="str">
        <f t="shared" si="4"/>
        <v>Steadiness</v>
      </c>
      <c r="F116" s="28" t="str">
        <f t="shared" si="4"/>
        <v>Steadiness</v>
      </c>
    </row>
    <row r="117" spans="1:6" x14ac:dyDescent="0.35">
      <c r="A117" s="19" t="s">
        <v>127</v>
      </c>
      <c r="B117" s="16" t="s">
        <v>9</v>
      </c>
      <c r="C117" s="16" t="s">
        <v>9</v>
      </c>
      <c r="D117" s="1" t="str">
        <f t="shared" ref="D117:D118" si="5">IF(B117=C117,"Alike","Different")</f>
        <v>Alike</v>
      </c>
      <c r="E117" s="1" t="str">
        <f t="shared" ref="E117:E118" si="6">IF(B117="A","Influence",IF(B117="B","Dominance",IF(B117="C","Compliance",IF(B117="D","Steadiness","Indifferent"))))</f>
        <v>Dominance</v>
      </c>
      <c r="F117" s="25" t="str">
        <f t="shared" ref="F117:F118" si="7">IF(C117="A","Influence",IF(C117="B","Dominance",IF(C117="C","Compliance",IF(C117="D","Steadiness","Indifferent"))))</f>
        <v>Dominance</v>
      </c>
    </row>
    <row r="118" spans="1:6" x14ac:dyDescent="0.35">
      <c r="A118" s="20" t="s">
        <v>128</v>
      </c>
      <c r="B118" s="18" t="s">
        <v>11</v>
      </c>
      <c r="C118" s="18" t="s">
        <v>11</v>
      </c>
      <c r="D118" s="27" t="str">
        <f t="shared" si="5"/>
        <v>Alike</v>
      </c>
      <c r="E118" s="27" t="str">
        <f t="shared" si="6"/>
        <v>Compliance</v>
      </c>
      <c r="F118" s="28" t="str">
        <f t="shared" si="7"/>
        <v>Compliance</v>
      </c>
    </row>
    <row r="119" spans="1:6" x14ac:dyDescent="0.35">
      <c r="A119" s="20" t="s">
        <v>129</v>
      </c>
      <c r="B119" s="18" t="s">
        <v>7</v>
      </c>
      <c r="C119" s="18" t="s">
        <v>18</v>
      </c>
      <c r="D119" s="27" t="str">
        <f>IF(B119=C119,"Alike","Different")</f>
        <v>Different</v>
      </c>
      <c r="E119" s="27" t="str">
        <f>IF(B119="A","Influence",IF(B119="B","Dominance",IF(B119="C","Compliance",IF(B119="D","Steadiness","Indifferent"))))</f>
        <v>Influence</v>
      </c>
      <c r="F119" s="28" t="str">
        <f>IF(C119="A","Influence",IF(C119="B","Dominance",IF(C119="C","Compliance",IF(C119="D","Steadiness","Indifferent"))))</f>
        <v>Indifferent</v>
      </c>
    </row>
    <row r="120" spans="1:6" x14ac:dyDescent="0.35">
      <c r="A120" s="20" t="s">
        <v>130</v>
      </c>
      <c r="B120" s="18" t="s">
        <v>11</v>
      </c>
      <c r="C120" s="18" t="s">
        <v>11</v>
      </c>
      <c r="D120" s="27" t="str">
        <f>IF(B120=C120,"Alike","Different")</f>
        <v>Alike</v>
      </c>
      <c r="E120" s="27" t="str">
        <f>IF(B120="A","Influence",IF(B120="B","Dominance",IF(B120="C","Compliance",IF(B120="D","Steadiness","Indifferent"))))</f>
        <v>Compliance</v>
      </c>
      <c r="F120" s="28" t="str">
        <f>IF(C120="A","Influence",IF(C120="B","Dominance",IF(C120="C","Compliance",IF(C120="D","Steadiness","Indifferent"))))</f>
        <v>Compliance</v>
      </c>
    </row>
    <row r="121" spans="1:6" x14ac:dyDescent="0.35">
      <c r="A121" s="19" t="s">
        <v>131</v>
      </c>
      <c r="B121" s="16" t="s">
        <v>7</v>
      </c>
      <c r="C121" s="16" t="s">
        <v>7</v>
      </c>
      <c r="D121" s="1" t="str">
        <f t="shared" ref="D121:D122" si="8">IF(B121=C121,"Alike","Different")</f>
        <v>Alike</v>
      </c>
      <c r="E121" s="1" t="str">
        <f t="shared" ref="E121:E122" si="9">IF(B121="A","Influence",IF(B121="B","Dominance",IF(B121="C","Compliance",IF(B121="D","Steadiness","Indifferent"))))</f>
        <v>Influence</v>
      </c>
      <c r="F121" s="25" t="str">
        <f t="shared" ref="F121:F122" si="10">IF(C121="A","Influence",IF(C121="B","Dominance",IF(C121="C","Compliance",IF(C121="D","Steadiness","Indifferent"))))</f>
        <v>Influence</v>
      </c>
    </row>
    <row r="122" spans="1:6" x14ac:dyDescent="0.35">
      <c r="A122" s="20" t="s">
        <v>132</v>
      </c>
      <c r="B122" s="18" t="s">
        <v>11</v>
      </c>
      <c r="C122" s="18" t="s">
        <v>18</v>
      </c>
      <c r="D122" s="27" t="str">
        <f t="shared" si="8"/>
        <v>Different</v>
      </c>
      <c r="E122" s="27" t="str">
        <f t="shared" si="9"/>
        <v>Compliance</v>
      </c>
      <c r="F122" s="28" t="str">
        <f t="shared" si="10"/>
        <v>Indifferent</v>
      </c>
    </row>
    <row r="123" spans="1:6" x14ac:dyDescent="0.35">
      <c r="A123" s="20" t="s">
        <v>133</v>
      </c>
      <c r="B123" s="18" t="s">
        <v>11</v>
      </c>
      <c r="C123" s="18" t="s">
        <v>11</v>
      </c>
      <c r="D123" s="27" t="str">
        <f>IF(B123=C123,"Alike","Different")</f>
        <v>Alike</v>
      </c>
      <c r="E123" s="27" t="str">
        <f>IF(B123="A","Influence",IF(B123="B","Dominance",IF(B123="C","Compliance",IF(B123="D","Steadiness","Indifferent"))))</f>
        <v>Compliance</v>
      </c>
      <c r="F123" s="28" t="str">
        <f>IF(C123="A","Influence",IF(C123="B","Dominance",IF(C123="C","Compliance",IF(C123="D","Steadiness","Indifferent"))))</f>
        <v>Compliance</v>
      </c>
    </row>
    <row r="124" spans="1:6" x14ac:dyDescent="0.35">
      <c r="A124" s="19" t="s">
        <v>134</v>
      </c>
      <c r="B124" s="16" t="s">
        <v>7</v>
      </c>
      <c r="C124" s="16" t="s">
        <v>7</v>
      </c>
      <c r="D124" s="1" t="str">
        <f t="shared" ref="D124:D125" si="11">IF(B124=C124,"Alike","Different")</f>
        <v>Alike</v>
      </c>
      <c r="E124" s="1" t="str">
        <f t="shared" ref="E124:E125" si="12">IF(B124="A","Influence",IF(B124="B","Dominance",IF(B124="C","Compliance",IF(B124="D","Steadiness","Indifferent"))))</f>
        <v>Influence</v>
      </c>
      <c r="F124" s="25" t="str">
        <f t="shared" ref="F124:F125" si="13">IF(C124="A","Influence",IF(C124="B","Dominance",IF(C124="C","Compliance",IF(C124="D","Steadiness","Indifferent"))))</f>
        <v>Influence</v>
      </c>
    </row>
    <row r="125" spans="1:6" x14ac:dyDescent="0.35">
      <c r="A125" s="20" t="s">
        <v>135</v>
      </c>
      <c r="B125" s="18" t="s">
        <v>9</v>
      </c>
      <c r="C125" s="18" t="s">
        <v>9</v>
      </c>
      <c r="D125" s="27" t="str">
        <f t="shared" si="11"/>
        <v>Alike</v>
      </c>
      <c r="E125" s="27" t="str">
        <f t="shared" si="12"/>
        <v>Dominance</v>
      </c>
      <c r="F125" s="28" t="str">
        <f t="shared" si="13"/>
        <v>Dominance</v>
      </c>
    </row>
    <row r="126" spans="1:6" x14ac:dyDescent="0.35">
      <c r="A126" s="20" t="s">
        <v>136</v>
      </c>
      <c r="B126" s="18" t="s">
        <v>18</v>
      </c>
      <c r="C126" s="18" t="s">
        <v>11</v>
      </c>
      <c r="D126" s="27" t="str">
        <f t="shared" ref="D126:D136" si="14">IF(B126=C126,"Alike","Different")</f>
        <v>Different</v>
      </c>
      <c r="E126" s="27" t="str">
        <f t="shared" ref="E126:E136" si="15">IF(B126="A","Influence",IF(B126="B","Dominance",IF(B126="C","Compliance",IF(B126="D","Steadiness","Indifferent"))))</f>
        <v>Indifferent</v>
      </c>
      <c r="F126" s="28" t="str">
        <f t="shared" ref="F126:F136" si="16">IF(C126="A","Influence",IF(C126="B","Dominance",IF(C126="C","Compliance",IF(C126="D","Steadiness","Indifferent"))))</f>
        <v>Compliance</v>
      </c>
    </row>
    <row r="127" spans="1:6" x14ac:dyDescent="0.35">
      <c r="A127" s="20" t="s">
        <v>137</v>
      </c>
      <c r="B127" s="18" t="s">
        <v>13</v>
      </c>
      <c r="C127" s="18" t="s">
        <v>13</v>
      </c>
      <c r="D127" s="27" t="str">
        <f t="shared" si="14"/>
        <v>Alike</v>
      </c>
      <c r="E127" s="27" t="str">
        <f t="shared" si="15"/>
        <v>Steadiness</v>
      </c>
      <c r="F127" s="28" t="str">
        <f t="shared" si="16"/>
        <v>Steadiness</v>
      </c>
    </row>
    <row r="128" spans="1:6" x14ac:dyDescent="0.35">
      <c r="A128" s="20" t="s">
        <v>138</v>
      </c>
      <c r="B128" s="18" t="s">
        <v>7</v>
      </c>
      <c r="C128" s="18" t="s">
        <v>7</v>
      </c>
      <c r="D128" s="27" t="str">
        <f t="shared" si="14"/>
        <v>Alike</v>
      </c>
      <c r="E128" s="27" t="str">
        <f t="shared" si="15"/>
        <v>Influence</v>
      </c>
      <c r="F128" s="28" t="str">
        <f t="shared" si="16"/>
        <v>Influence</v>
      </c>
    </row>
    <row r="129" spans="1:6" x14ac:dyDescent="0.35">
      <c r="A129" s="20" t="s">
        <v>139</v>
      </c>
      <c r="B129" s="18" t="s">
        <v>11</v>
      </c>
      <c r="C129" s="18" t="s">
        <v>11</v>
      </c>
      <c r="D129" s="27" t="str">
        <f t="shared" si="14"/>
        <v>Alike</v>
      </c>
      <c r="E129" s="27" t="str">
        <f t="shared" si="15"/>
        <v>Compliance</v>
      </c>
      <c r="F129" s="28" t="str">
        <f t="shared" si="16"/>
        <v>Compliance</v>
      </c>
    </row>
    <row r="130" spans="1:6" x14ac:dyDescent="0.35">
      <c r="A130" s="20" t="s">
        <v>140</v>
      </c>
      <c r="B130" s="18" t="s">
        <v>13</v>
      </c>
      <c r="C130" s="18" t="s">
        <v>13</v>
      </c>
      <c r="D130" s="27" t="str">
        <f t="shared" si="14"/>
        <v>Alike</v>
      </c>
      <c r="E130" s="27" t="str">
        <f t="shared" si="15"/>
        <v>Steadiness</v>
      </c>
      <c r="F130" s="28" t="str">
        <f t="shared" si="16"/>
        <v>Steadiness</v>
      </c>
    </row>
    <row r="131" spans="1:6" x14ac:dyDescent="0.35">
      <c r="A131" s="20" t="s">
        <v>141</v>
      </c>
      <c r="B131" s="18" t="s">
        <v>11</v>
      </c>
      <c r="C131" s="18" t="s">
        <v>18</v>
      </c>
      <c r="D131" s="27" t="str">
        <f t="shared" si="14"/>
        <v>Different</v>
      </c>
      <c r="E131" s="27" t="str">
        <f t="shared" si="15"/>
        <v>Compliance</v>
      </c>
      <c r="F131" s="28" t="str">
        <f t="shared" si="16"/>
        <v>Indifferent</v>
      </c>
    </row>
    <row r="132" spans="1:6" x14ac:dyDescent="0.35">
      <c r="A132" s="20" t="s">
        <v>142</v>
      </c>
      <c r="B132" s="18" t="s">
        <v>13</v>
      </c>
      <c r="C132" s="18" t="s">
        <v>13</v>
      </c>
      <c r="D132" s="27" t="str">
        <f t="shared" si="14"/>
        <v>Alike</v>
      </c>
      <c r="E132" s="27" t="str">
        <f t="shared" si="15"/>
        <v>Steadiness</v>
      </c>
      <c r="F132" s="28" t="str">
        <f t="shared" si="16"/>
        <v>Steadiness</v>
      </c>
    </row>
    <row r="133" spans="1:6" x14ac:dyDescent="0.35">
      <c r="A133" s="20" t="s">
        <v>143</v>
      </c>
      <c r="B133" s="18" t="s">
        <v>9</v>
      </c>
      <c r="C133" s="18" t="s">
        <v>9</v>
      </c>
      <c r="D133" s="27" t="str">
        <f t="shared" si="14"/>
        <v>Alike</v>
      </c>
      <c r="E133" s="27" t="str">
        <f t="shared" si="15"/>
        <v>Dominance</v>
      </c>
      <c r="F133" s="28" t="str">
        <f t="shared" si="16"/>
        <v>Dominance</v>
      </c>
    </row>
    <row r="134" spans="1:6" x14ac:dyDescent="0.35">
      <c r="A134" s="20" t="s">
        <v>144</v>
      </c>
      <c r="B134" s="18" t="s">
        <v>9</v>
      </c>
      <c r="C134" s="18" t="s">
        <v>9</v>
      </c>
      <c r="D134" s="27" t="str">
        <f t="shared" si="14"/>
        <v>Alike</v>
      </c>
      <c r="E134" s="27" t="str">
        <f t="shared" si="15"/>
        <v>Dominance</v>
      </c>
      <c r="F134" s="28" t="str">
        <f t="shared" si="16"/>
        <v>Dominance</v>
      </c>
    </row>
    <row r="135" spans="1:6" x14ac:dyDescent="0.35">
      <c r="A135" s="20" t="s">
        <v>145</v>
      </c>
      <c r="B135" s="18" t="s">
        <v>13</v>
      </c>
      <c r="C135" s="18" t="s">
        <v>13</v>
      </c>
      <c r="D135" s="27" t="str">
        <f t="shared" si="14"/>
        <v>Alike</v>
      </c>
      <c r="E135" s="27" t="str">
        <f t="shared" si="15"/>
        <v>Steadiness</v>
      </c>
      <c r="F135" s="28" t="str">
        <f t="shared" si="16"/>
        <v>Steadiness</v>
      </c>
    </row>
    <row r="136" spans="1:6" x14ac:dyDescent="0.35">
      <c r="A136" s="20" t="s">
        <v>146</v>
      </c>
      <c r="B136" s="18" t="s">
        <v>11</v>
      </c>
      <c r="C136" s="18" t="s">
        <v>11</v>
      </c>
      <c r="D136" s="27" t="str">
        <f t="shared" si="14"/>
        <v>Alike</v>
      </c>
      <c r="E136" s="27" t="str">
        <f t="shared" si="15"/>
        <v>Compliance</v>
      </c>
      <c r="F136" s="28" t="str">
        <f t="shared" si="16"/>
        <v>Compliance</v>
      </c>
    </row>
    <row r="137" spans="1:6" x14ac:dyDescent="0.35">
      <c r="A137" s="19" t="s">
        <v>147</v>
      </c>
      <c r="B137" s="16" t="s">
        <v>13</v>
      </c>
      <c r="C137" s="16" t="s">
        <v>13</v>
      </c>
      <c r="D137" s="1" t="str">
        <f t="shared" ref="D137:D138" si="17">IF(B137=C137,"Alike","Different")</f>
        <v>Alike</v>
      </c>
      <c r="E137" s="1" t="str">
        <f t="shared" ref="E137:E138" si="18">IF(B137="A","Influence",IF(B137="B","Dominance",IF(B137="C","Compliance",IF(B137="D","Steadiness","Indifferent"))))</f>
        <v>Steadiness</v>
      </c>
      <c r="F137" s="25" t="str">
        <f t="shared" ref="F137:F138" si="19">IF(C137="A","Influence",IF(C137="B","Dominance",IF(C137="C","Compliance",IF(C137="D","Steadiness","Indifferent"))))</f>
        <v>Steadiness</v>
      </c>
    </row>
    <row r="138" spans="1:6" x14ac:dyDescent="0.35">
      <c r="A138" s="20" t="s">
        <v>148</v>
      </c>
      <c r="B138" s="18" t="s">
        <v>9</v>
      </c>
      <c r="C138" s="18" t="s">
        <v>9</v>
      </c>
      <c r="D138" s="27" t="str">
        <f t="shared" si="17"/>
        <v>Alike</v>
      </c>
      <c r="E138" s="27" t="str">
        <f t="shared" si="18"/>
        <v>Dominance</v>
      </c>
      <c r="F138" s="28" t="str">
        <f t="shared" si="19"/>
        <v>Dominance</v>
      </c>
    </row>
    <row r="139" spans="1:6" x14ac:dyDescent="0.35">
      <c r="A139" s="20" t="s">
        <v>149</v>
      </c>
      <c r="B139" s="18" t="s">
        <v>9</v>
      </c>
      <c r="C139" s="18" t="s">
        <v>9</v>
      </c>
      <c r="D139" s="27" t="str">
        <f>IF(B139=C139,"Alike","Different")</f>
        <v>Alike</v>
      </c>
      <c r="E139" s="27" t="str">
        <f>IF(B139="A","Influence",IF(B139="B","Dominance",IF(B139="C","Compliance",IF(B139="D","Steadiness","Indifferent"))))</f>
        <v>Dominance</v>
      </c>
      <c r="F139" s="28" t="str">
        <f>IF(C139="A","Influence",IF(C139="B","Dominance",IF(C139="C","Compliance",IF(C139="D","Steadiness","Indifferent"))))</f>
        <v>Dominance</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A36-FAE0-48B7-B2C1-93CB9AC6B823}">
  <dimension ref="A1:T58"/>
  <sheetViews>
    <sheetView workbookViewId="0">
      <selection activeCell="D13" sqref="D13"/>
    </sheetView>
  </sheetViews>
  <sheetFormatPr defaultColWidth="8.7265625" defaultRowHeight="14.5" x14ac:dyDescent="0.35"/>
  <cols>
    <col min="1" max="1" width="8.7265625" style="10"/>
    <col min="2" max="2" width="8.7265625" style="11"/>
    <col min="3" max="16384" width="8.7265625" style="10"/>
  </cols>
  <sheetData>
    <row r="1" spans="1:20" x14ac:dyDescent="0.35">
      <c r="A1" s="98" t="s">
        <v>150</v>
      </c>
      <c r="B1" s="98"/>
      <c r="C1" s="98"/>
      <c r="D1" s="98"/>
      <c r="E1" s="98"/>
      <c r="G1" s="99" t="s">
        <v>151</v>
      </c>
      <c r="H1" s="99"/>
      <c r="I1" s="99"/>
      <c r="J1" s="99"/>
      <c r="K1" s="99"/>
      <c r="M1" s="99" t="s">
        <v>152</v>
      </c>
      <c r="N1" s="99"/>
      <c r="O1" s="99"/>
      <c r="P1" s="99"/>
      <c r="Q1" s="99"/>
      <c r="R1" s="97"/>
      <c r="S1" s="97"/>
      <c r="T1" s="97"/>
    </row>
    <row r="2" spans="1:20" x14ac:dyDescent="0.35">
      <c r="A2" s="10" t="s">
        <v>153</v>
      </c>
      <c r="B2" s="11" t="s">
        <v>13</v>
      </c>
      <c r="C2" s="10" t="s">
        <v>154</v>
      </c>
      <c r="D2" s="10" t="s">
        <v>94</v>
      </c>
      <c r="E2" s="10" t="s">
        <v>11</v>
      </c>
      <c r="G2" s="10" t="s">
        <v>153</v>
      </c>
      <c r="H2" s="10" t="s">
        <v>13</v>
      </c>
      <c r="I2" s="10" t="s">
        <v>154</v>
      </c>
      <c r="J2" s="10" t="s">
        <v>94</v>
      </c>
      <c r="K2" s="10" t="s">
        <v>11</v>
      </c>
      <c r="M2" s="10" t="s">
        <v>153</v>
      </c>
      <c r="N2" s="10" t="s">
        <v>13</v>
      </c>
      <c r="O2" s="10" t="s">
        <v>154</v>
      </c>
      <c r="P2" s="10" t="s">
        <v>94</v>
      </c>
      <c r="Q2" s="10" t="s">
        <v>11</v>
      </c>
    </row>
    <row r="3" spans="1:20" x14ac:dyDescent="0.35">
      <c r="A3" s="10">
        <v>28</v>
      </c>
      <c r="B3" s="11">
        <v>28</v>
      </c>
      <c r="C3" s="11">
        <v>28</v>
      </c>
      <c r="D3" s="11">
        <v>28</v>
      </c>
      <c r="E3" s="11">
        <v>28</v>
      </c>
      <c r="G3" s="10">
        <v>0</v>
      </c>
      <c r="H3" s="11">
        <v>28</v>
      </c>
      <c r="I3" s="11">
        <v>28</v>
      </c>
      <c r="J3" s="11">
        <v>28</v>
      </c>
      <c r="K3" s="11">
        <v>28</v>
      </c>
      <c r="M3" s="10">
        <v>28</v>
      </c>
      <c r="N3" s="11">
        <v>28</v>
      </c>
      <c r="O3" s="11">
        <v>28</v>
      </c>
      <c r="P3" s="11">
        <v>28</v>
      </c>
      <c r="Q3" s="11">
        <v>28</v>
      </c>
    </row>
    <row r="4" spans="1:20" x14ac:dyDescent="0.35">
      <c r="A4" s="10">
        <v>27</v>
      </c>
      <c r="B4" s="11">
        <v>28</v>
      </c>
      <c r="C4" s="11">
        <v>27.875</v>
      </c>
      <c r="D4" s="11">
        <v>28</v>
      </c>
      <c r="E4" s="11">
        <v>28</v>
      </c>
      <c r="G4" s="10">
        <v>1</v>
      </c>
      <c r="H4" s="11">
        <v>28</v>
      </c>
      <c r="I4" s="11">
        <v>26</v>
      </c>
      <c r="J4" s="11">
        <v>26</v>
      </c>
      <c r="K4" s="11">
        <v>28</v>
      </c>
      <c r="M4" s="10">
        <v>27</v>
      </c>
      <c r="N4" s="11">
        <v>28</v>
      </c>
      <c r="O4" s="11">
        <f>O3-ABS(($O$3-$O$19)/($M$3-$M$19))</f>
        <v>27.875</v>
      </c>
      <c r="P4" s="11">
        <v>28</v>
      </c>
      <c r="Q4" s="11">
        <v>28</v>
      </c>
    </row>
    <row r="5" spans="1:20" x14ac:dyDescent="0.35">
      <c r="A5" s="10">
        <v>26</v>
      </c>
      <c r="B5" s="11">
        <v>27.866666666666667</v>
      </c>
      <c r="C5" s="11">
        <v>27.75</v>
      </c>
      <c r="D5" s="11">
        <v>28</v>
      </c>
      <c r="E5" s="11">
        <v>28</v>
      </c>
      <c r="G5" s="10">
        <v>2</v>
      </c>
      <c r="H5" s="11">
        <v>27</v>
      </c>
      <c r="I5" s="11">
        <v>25</v>
      </c>
      <c r="J5" s="11">
        <v>22</v>
      </c>
      <c r="K5" s="11">
        <v>27</v>
      </c>
      <c r="M5" s="10">
        <v>26</v>
      </c>
      <c r="N5" s="11">
        <f>N4-ABS(($N$4-$N$22)/($M$4-$M$22))</f>
        <v>27.888888888888889</v>
      </c>
      <c r="O5" s="11">
        <f t="shared" ref="O5:O18" si="0">O4-ABS(($O$3-$O$19)/($M$3-$M$19))</f>
        <v>27.75</v>
      </c>
      <c r="P5" s="11">
        <v>28</v>
      </c>
      <c r="Q5" s="11">
        <v>28</v>
      </c>
    </row>
    <row r="6" spans="1:20" x14ac:dyDescent="0.35">
      <c r="A6" s="10">
        <v>25</v>
      </c>
      <c r="B6" s="11">
        <v>27.733333333333334</v>
      </c>
      <c r="C6" s="11">
        <v>27.625</v>
      </c>
      <c r="D6" s="11">
        <v>27.833333333333332</v>
      </c>
      <c r="E6" s="11">
        <v>28</v>
      </c>
      <c r="G6" s="10">
        <v>3</v>
      </c>
      <c r="H6" s="11">
        <v>26</v>
      </c>
      <c r="I6" s="11">
        <v>23.5</v>
      </c>
      <c r="J6" s="11">
        <v>18</v>
      </c>
      <c r="K6" s="11">
        <v>25</v>
      </c>
      <c r="M6" s="10">
        <v>25</v>
      </c>
      <c r="N6" s="11">
        <f t="shared" ref="N6:N21" si="1">N5-ABS(($N$4-$N$22)/($M$4-$M$22))</f>
        <v>27.777777777777779</v>
      </c>
      <c r="O6" s="11">
        <f t="shared" si="0"/>
        <v>27.625</v>
      </c>
      <c r="P6" s="11">
        <f>P5-ABS(($P$5-$P$17)/($M$5-$M$17))</f>
        <v>27.916666666666668</v>
      </c>
      <c r="Q6" s="11">
        <v>28</v>
      </c>
    </row>
    <row r="7" spans="1:20" x14ac:dyDescent="0.35">
      <c r="A7" s="10">
        <v>24</v>
      </c>
      <c r="B7" s="11">
        <v>27.6</v>
      </c>
      <c r="C7" s="11">
        <v>27.5</v>
      </c>
      <c r="D7" s="11">
        <v>27.666666666666664</v>
      </c>
      <c r="E7" s="11">
        <v>28</v>
      </c>
      <c r="G7" s="10">
        <v>4</v>
      </c>
      <c r="H7" s="11">
        <v>25</v>
      </c>
      <c r="I7" s="11">
        <v>20</v>
      </c>
      <c r="J7" s="11">
        <v>15</v>
      </c>
      <c r="K7" s="11">
        <v>24</v>
      </c>
      <c r="M7" s="10">
        <v>24</v>
      </c>
      <c r="N7" s="11">
        <f t="shared" si="1"/>
        <v>27.666666666666668</v>
      </c>
      <c r="O7" s="11">
        <f t="shared" si="0"/>
        <v>27.5</v>
      </c>
      <c r="P7" s="11">
        <f t="shared" ref="P7:P16" si="2">P6-ABS(($P$5-$P$17)/($M$5-$M$17))</f>
        <v>27.833333333333336</v>
      </c>
      <c r="Q7" s="11">
        <v>28</v>
      </c>
    </row>
    <row r="8" spans="1:20" x14ac:dyDescent="0.35">
      <c r="A8" s="10">
        <v>23</v>
      </c>
      <c r="B8" s="11">
        <v>27.466666666666669</v>
      </c>
      <c r="C8" s="11">
        <v>27.375</v>
      </c>
      <c r="D8" s="11">
        <v>27.499999999999996</v>
      </c>
      <c r="E8" s="11">
        <v>27.916666666666668</v>
      </c>
      <c r="G8" s="10">
        <v>5</v>
      </c>
      <c r="H8" s="11">
        <v>24</v>
      </c>
      <c r="I8" s="11">
        <v>16</v>
      </c>
      <c r="J8" s="11">
        <v>12</v>
      </c>
      <c r="K8" s="11">
        <v>22</v>
      </c>
      <c r="M8" s="10">
        <v>23</v>
      </c>
      <c r="N8" s="11">
        <f t="shared" si="1"/>
        <v>27.555555555555557</v>
      </c>
      <c r="O8" s="11">
        <f t="shared" si="0"/>
        <v>27.375</v>
      </c>
      <c r="P8" s="11">
        <f t="shared" si="2"/>
        <v>27.750000000000004</v>
      </c>
      <c r="Q8" s="11">
        <f>Q7-ABS(($Q$7-$Q$13)/($M$7-$M$13))</f>
        <v>27.833333333333332</v>
      </c>
    </row>
    <row r="9" spans="1:20" x14ac:dyDescent="0.35">
      <c r="A9" s="10">
        <v>22</v>
      </c>
      <c r="B9" s="11">
        <v>27.333333333333336</v>
      </c>
      <c r="C9" s="11">
        <v>27.25</v>
      </c>
      <c r="D9" s="11">
        <v>27.333333333333329</v>
      </c>
      <c r="E9" s="11">
        <v>27.833333333333336</v>
      </c>
      <c r="G9" s="10">
        <v>6</v>
      </c>
      <c r="H9" s="11">
        <v>22</v>
      </c>
      <c r="I9" s="11">
        <v>12</v>
      </c>
      <c r="J9" s="11">
        <v>9</v>
      </c>
      <c r="K9" s="11">
        <v>18.5</v>
      </c>
      <c r="M9" s="10">
        <v>22</v>
      </c>
      <c r="N9" s="11">
        <f t="shared" si="1"/>
        <v>27.444444444444446</v>
      </c>
      <c r="O9" s="11">
        <f t="shared" si="0"/>
        <v>27.25</v>
      </c>
      <c r="P9" s="11">
        <f t="shared" si="2"/>
        <v>27.666666666666671</v>
      </c>
      <c r="Q9" s="11">
        <f t="shared" ref="Q9:Q12" si="3">Q8-ABS(($Q$7-$Q$13)/($M$7-$M$13))</f>
        <v>27.666666666666664</v>
      </c>
    </row>
    <row r="10" spans="1:20" x14ac:dyDescent="0.35">
      <c r="A10" s="10">
        <v>21</v>
      </c>
      <c r="B10" s="11">
        <v>27.200000000000003</v>
      </c>
      <c r="C10" s="11">
        <v>27.125</v>
      </c>
      <c r="D10" s="11">
        <v>27.166666666666661</v>
      </c>
      <c r="E10" s="11">
        <v>27.750000000000004</v>
      </c>
      <c r="G10" s="10">
        <v>7</v>
      </c>
      <c r="H10" s="11">
        <v>21</v>
      </c>
      <c r="I10" s="11">
        <v>10</v>
      </c>
      <c r="J10" s="11">
        <v>7</v>
      </c>
      <c r="K10" s="11">
        <v>16</v>
      </c>
      <c r="M10" s="10">
        <v>21</v>
      </c>
      <c r="N10" s="11">
        <f t="shared" si="1"/>
        <v>27.333333333333336</v>
      </c>
      <c r="O10" s="11">
        <f t="shared" si="0"/>
        <v>27.125</v>
      </c>
      <c r="P10" s="11">
        <f t="shared" si="2"/>
        <v>27.583333333333339</v>
      </c>
      <c r="Q10" s="11">
        <f t="shared" si="3"/>
        <v>27.499999999999996</v>
      </c>
    </row>
    <row r="11" spans="1:20" x14ac:dyDescent="0.35">
      <c r="A11" s="10">
        <v>20</v>
      </c>
      <c r="B11" s="11">
        <v>27.06666666666667</v>
      </c>
      <c r="C11" s="11">
        <v>27</v>
      </c>
      <c r="D11" s="11">
        <v>26.999999999999993</v>
      </c>
      <c r="E11" s="11">
        <v>27.666666666666671</v>
      </c>
      <c r="G11" s="10">
        <v>8</v>
      </c>
      <c r="H11" s="11">
        <v>20</v>
      </c>
      <c r="I11" s="11">
        <v>7</v>
      </c>
      <c r="J11" s="11">
        <v>5</v>
      </c>
      <c r="K11" s="11">
        <v>14</v>
      </c>
      <c r="M11" s="10">
        <v>20</v>
      </c>
      <c r="N11" s="11">
        <f t="shared" si="1"/>
        <v>27.222222222222225</v>
      </c>
      <c r="O11" s="11">
        <f t="shared" si="0"/>
        <v>27</v>
      </c>
      <c r="P11" s="11">
        <f t="shared" si="2"/>
        <v>27.500000000000007</v>
      </c>
      <c r="Q11" s="11">
        <f t="shared" si="3"/>
        <v>27.333333333333329</v>
      </c>
    </row>
    <row r="12" spans="1:20" x14ac:dyDescent="0.35">
      <c r="A12" s="10">
        <v>19</v>
      </c>
      <c r="B12" s="11">
        <v>26.933333333333337</v>
      </c>
      <c r="C12" s="11">
        <v>26.875</v>
      </c>
      <c r="D12" s="11">
        <v>26.833333333333325</v>
      </c>
      <c r="E12" s="11">
        <v>27.583333333333339</v>
      </c>
      <c r="G12" s="10">
        <v>9</v>
      </c>
      <c r="H12" s="11">
        <v>18</v>
      </c>
      <c r="I12" s="11">
        <v>4</v>
      </c>
      <c r="J12" s="11">
        <v>4</v>
      </c>
      <c r="K12" s="11">
        <v>11</v>
      </c>
      <c r="M12" s="10">
        <v>19</v>
      </c>
      <c r="N12" s="11">
        <f t="shared" si="1"/>
        <v>27.111111111111114</v>
      </c>
      <c r="O12" s="11">
        <f t="shared" si="0"/>
        <v>26.875</v>
      </c>
      <c r="P12" s="11">
        <f t="shared" si="2"/>
        <v>27.416666666666675</v>
      </c>
      <c r="Q12" s="11">
        <f t="shared" si="3"/>
        <v>27.166666666666661</v>
      </c>
    </row>
    <row r="13" spans="1:20" x14ac:dyDescent="0.35">
      <c r="A13" s="10">
        <v>18</v>
      </c>
      <c r="B13" s="11">
        <v>26.800000000000004</v>
      </c>
      <c r="C13" s="11">
        <v>26.75</v>
      </c>
      <c r="D13" s="11">
        <v>26.666666666666657</v>
      </c>
      <c r="E13" s="11">
        <v>27.500000000000007</v>
      </c>
      <c r="G13" s="10">
        <v>10</v>
      </c>
      <c r="H13" s="11">
        <v>14</v>
      </c>
      <c r="I13" s="11">
        <v>3</v>
      </c>
      <c r="J13" s="11">
        <v>2</v>
      </c>
      <c r="K13" s="11">
        <v>8</v>
      </c>
      <c r="M13" s="10">
        <v>18</v>
      </c>
      <c r="N13" s="11">
        <f t="shared" si="1"/>
        <v>27.000000000000004</v>
      </c>
      <c r="O13" s="11">
        <f t="shared" si="0"/>
        <v>26.75</v>
      </c>
      <c r="P13" s="11">
        <f t="shared" si="2"/>
        <v>27.333333333333343</v>
      </c>
      <c r="Q13" s="11">
        <v>27</v>
      </c>
    </row>
    <row r="14" spans="1:20" x14ac:dyDescent="0.35">
      <c r="A14" s="10">
        <v>17</v>
      </c>
      <c r="B14" s="11">
        <v>26.666666666666671</v>
      </c>
      <c r="C14" s="11">
        <v>26.625</v>
      </c>
      <c r="D14" s="11">
        <v>26.499999999999989</v>
      </c>
      <c r="E14" s="11">
        <v>27.416666666666675</v>
      </c>
      <c r="G14" s="10">
        <v>11</v>
      </c>
      <c r="H14" s="11">
        <v>12</v>
      </c>
      <c r="I14" s="11">
        <f>I13-ABS(($I$13-$I$29)/($G$13-$G$29))</f>
        <v>2.875</v>
      </c>
      <c r="J14" s="11">
        <v>1.9411764705882353</v>
      </c>
      <c r="K14" s="11">
        <v>6</v>
      </c>
      <c r="M14" s="10">
        <v>17</v>
      </c>
      <c r="N14" s="11">
        <f t="shared" si="1"/>
        <v>26.888888888888893</v>
      </c>
      <c r="O14" s="11">
        <f t="shared" si="0"/>
        <v>26.625</v>
      </c>
      <c r="P14" s="11">
        <f t="shared" si="2"/>
        <v>27.250000000000011</v>
      </c>
      <c r="Q14" s="11">
        <f>Q13-ABS(($Q$13-$Q$25)/($M$13-$M$25))</f>
        <v>26.833333333333332</v>
      </c>
    </row>
    <row r="15" spans="1:20" x14ac:dyDescent="0.35">
      <c r="A15" s="10">
        <v>16</v>
      </c>
      <c r="B15" s="11">
        <v>26.533333333333339</v>
      </c>
      <c r="C15" s="11">
        <v>26.5</v>
      </c>
      <c r="D15" s="11">
        <v>26.333333333333321</v>
      </c>
      <c r="E15" s="11">
        <v>27.333333333333343</v>
      </c>
      <c r="G15" s="10">
        <v>12</v>
      </c>
      <c r="H15" s="11">
        <v>11</v>
      </c>
      <c r="I15" s="11">
        <f t="shared" ref="I15:I28" si="4">I14-ABS(($I$13-$I$29)/($G$13-$G$29))</f>
        <v>2.75</v>
      </c>
      <c r="J15" s="11">
        <v>1.8823529411764706</v>
      </c>
      <c r="K15" s="11">
        <v>4</v>
      </c>
      <c r="M15" s="10">
        <v>16</v>
      </c>
      <c r="N15" s="11">
        <f t="shared" si="1"/>
        <v>26.777777777777782</v>
      </c>
      <c r="O15" s="11">
        <f t="shared" si="0"/>
        <v>26.5</v>
      </c>
      <c r="P15" s="11">
        <f t="shared" si="2"/>
        <v>27.166666666666679</v>
      </c>
      <c r="Q15" s="11">
        <f t="shared" ref="Q15:Q24" si="5">Q14-ABS(($Q$13-$Q$25)/($M$13-$M$25))</f>
        <v>26.666666666666664</v>
      </c>
    </row>
    <row r="16" spans="1:20" x14ac:dyDescent="0.35">
      <c r="A16" s="10">
        <v>15</v>
      </c>
      <c r="B16" s="11">
        <v>26.400000000000006</v>
      </c>
      <c r="C16" s="11">
        <v>26.375</v>
      </c>
      <c r="D16" s="11">
        <v>26.166666666666654</v>
      </c>
      <c r="E16" s="11">
        <v>27.250000000000011</v>
      </c>
      <c r="G16" s="10">
        <v>13</v>
      </c>
      <c r="H16" s="11">
        <v>9</v>
      </c>
      <c r="I16" s="11">
        <f t="shared" si="4"/>
        <v>2.625</v>
      </c>
      <c r="J16" s="11">
        <v>1.8235294117647058</v>
      </c>
      <c r="K16" s="11">
        <v>3</v>
      </c>
      <c r="M16" s="10">
        <v>15</v>
      </c>
      <c r="N16" s="11">
        <f t="shared" si="1"/>
        <v>26.666666666666671</v>
      </c>
      <c r="O16" s="11">
        <f t="shared" si="0"/>
        <v>26.375</v>
      </c>
      <c r="P16" s="11">
        <f t="shared" si="2"/>
        <v>27.083333333333346</v>
      </c>
      <c r="Q16" s="11">
        <f t="shared" si="5"/>
        <v>26.499999999999996</v>
      </c>
    </row>
    <row r="17" spans="1:17" x14ac:dyDescent="0.35">
      <c r="A17" s="10">
        <v>14</v>
      </c>
      <c r="B17" s="11">
        <v>26.266666666666673</v>
      </c>
      <c r="C17" s="11">
        <v>26.25</v>
      </c>
      <c r="D17" s="11">
        <v>26</v>
      </c>
      <c r="E17" s="11">
        <v>27.166666666666679</v>
      </c>
      <c r="G17" s="10">
        <v>14</v>
      </c>
      <c r="H17" s="11">
        <v>7</v>
      </c>
      <c r="I17" s="11">
        <f t="shared" si="4"/>
        <v>2.5</v>
      </c>
      <c r="J17" s="11">
        <v>1.7647058823529411</v>
      </c>
      <c r="K17" s="11">
        <f>K16-ABS(($K$16-$K$29)/($G$16-$G$29))</f>
        <v>2.8461538461538463</v>
      </c>
      <c r="M17" s="10">
        <v>14</v>
      </c>
      <c r="N17" s="11">
        <f t="shared" si="1"/>
        <v>26.555555555555561</v>
      </c>
      <c r="O17" s="11">
        <f t="shared" si="0"/>
        <v>26.25</v>
      </c>
      <c r="P17" s="11">
        <v>27</v>
      </c>
      <c r="Q17" s="11">
        <f t="shared" si="5"/>
        <v>26.333333333333329</v>
      </c>
    </row>
    <row r="18" spans="1:17" x14ac:dyDescent="0.35">
      <c r="A18" s="10">
        <v>13</v>
      </c>
      <c r="B18" s="11">
        <v>26.13333333333334</v>
      </c>
      <c r="C18" s="11">
        <v>26.125</v>
      </c>
      <c r="D18" s="11">
        <v>25</v>
      </c>
      <c r="E18" s="11">
        <v>27.083333333333346</v>
      </c>
      <c r="G18" s="10">
        <v>15</v>
      </c>
      <c r="H18" s="11">
        <v>6</v>
      </c>
      <c r="I18" s="11">
        <f t="shared" si="4"/>
        <v>2.375</v>
      </c>
      <c r="J18" s="11">
        <v>1.7058823529411764</v>
      </c>
      <c r="K18" s="11">
        <f t="shared" ref="K18:K28" si="6">K17-ABS(($K$16-$K$29)/($G$16-$G$29))</f>
        <v>2.6923076923076925</v>
      </c>
      <c r="M18" s="10">
        <v>13</v>
      </c>
      <c r="N18" s="11">
        <f t="shared" si="1"/>
        <v>26.44444444444445</v>
      </c>
      <c r="O18" s="11">
        <f t="shared" si="0"/>
        <v>26.125</v>
      </c>
      <c r="P18" s="11">
        <v>26</v>
      </c>
      <c r="Q18" s="11">
        <f t="shared" si="5"/>
        <v>26.166666666666661</v>
      </c>
    </row>
    <row r="19" spans="1:17" x14ac:dyDescent="0.35">
      <c r="A19" s="10">
        <v>12</v>
      </c>
      <c r="B19" s="11">
        <v>26</v>
      </c>
      <c r="C19" s="11">
        <v>26</v>
      </c>
      <c r="D19" s="11">
        <v>23.5</v>
      </c>
      <c r="E19" s="11">
        <v>27</v>
      </c>
      <c r="G19" s="10">
        <v>16</v>
      </c>
      <c r="H19" s="11">
        <v>4</v>
      </c>
      <c r="I19" s="11">
        <f t="shared" si="4"/>
        <v>2.25</v>
      </c>
      <c r="J19" s="11">
        <v>1.6470588235294117</v>
      </c>
      <c r="K19" s="11">
        <f t="shared" si="6"/>
        <v>2.5384615384615388</v>
      </c>
      <c r="M19" s="10">
        <v>12</v>
      </c>
      <c r="N19" s="11">
        <f t="shared" si="1"/>
        <v>26.333333333333339</v>
      </c>
      <c r="O19" s="11">
        <v>26</v>
      </c>
      <c r="P19" s="11">
        <v>25</v>
      </c>
      <c r="Q19" s="11">
        <f t="shared" si="5"/>
        <v>25.999999999999993</v>
      </c>
    </row>
    <row r="20" spans="1:17" x14ac:dyDescent="0.35">
      <c r="A20" s="10">
        <v>11</v>
      </c>
      <c r="B20" s="11">
        <v>25</v>
      </c>
      <c r="C20" s="11">
        <v>25</v>
      </c>
      <c r="D20" s="11">
        <v>21</v>
      </c>
      <c r="E20" s="11">
        <v>26</v>
      </c>
      <c r="G20" s="10">
        <v>17</v>
      </c>
      <c r="H20" s="11">
        <v>3</v>
      </c>
      <c r="I20" s="11">
        <f t="shared" si="4"/>
        <v>2.125</v>
      </c>
      <c r="J20" s="11">
        <v>1.588235294117647</v>
      </c>
      <c r="K20" s="11">
        <f t="shared" si="6"/>
        <v>2.384615384615385</v>
      </c>
      <c r="M20" s="10">
        <v>11</v>
      </c>
      <c r="N20" s="11">
        <f t="shared" si="1"/>
        <v>26.222222222222229</v>
      </c>
      <c r="O20" s="11">
        <v>25</v>
      </c>
      <c r="P20" s="11">
        <v>23.5</v>
      </c>
      <c r="Q20" s="11">
        <f t="shared" si="5"/>
        <v>25.833333333333325</v>
      </c>
    </row>
    <row r="21" spans="1:17" x14ac:dyDescent="0.35">
      <c r="A21" s="10">
        <v>10</v>
      </c>
      <c r="B21" s="11">
        <v>24</v>
      </c>
      <c r="C21" s="11">
        <v>23.5</v>
      </c>
      <c r="D21" s="11">
        <v>19</v>
      </c>
      <c r="E21" s="11">
        <v>24</v>
      </c>
      <c r="G21" s="10">
        <v>18</v>
      </c>
      <c r="H21" s="11">
        <f>H20-ABS(($H$20-$H$30)/($G$20-$G$30))</f>
        <v>2.8</v>
      </c>
      <c r="I21" s="11">
        <f t="shared" si="4"/>
        <v>2</v>
      </c>
      <c r="J21" s="11">
        <v>1.5294117647058822</v>
      </c>
      <c r="K21" s="11">
        <f t="shared" si="6"/>
        <v>2.2307692307692313</v>
      </c>
      <c r="M21" s="10">
        <v>10</v>
      </c>
      <c r="N21" s="11">
        <f t="shared" si="1"/>
        <v>26.111111111111118</v>
      </c>
      <c r="O21" s="11">
        <f>O20-ABS(($O$20-$O$24)/($M$20-$M$24))</f>
        <v>24.625</v>
      </c>
      <c r="P21" s="11">
        <v>22</v>
      </c>
      <c r="Q21" s="11">
        <f t="shared" si="5"/>
        <v>25.666666666666657</v>
      </c>
    </row>
    <row r="22" spans="1:17" x14ac:dyDescent="0.35">
      <c r="A22" s="10">
        <v>9</v>
      </c>
      <c r="B22" s="11">
        <v>23</v>
      </c>
      <c r="C22" s="11">
        <v>22</v>
      </c>
      <c r="D22" s="11">
        <v>18</v>
      </c>
      <c r="E22" s="11">
        <v>23</v>
      </c>
      <c r="G22" s="10">
        <v>19</v>
      </c>
      <c r="H22" s="11">
        <f t="shared" ref="H22:H29" si="7">H21-ABS(($H$20-$H$30)/($G$20-$G$30))</f>
        <v>2.5999999999999996</v>
      </c>
      <c r="I22" s="11">
        <f t="shared" si="4"/>
        <v>1.875</v>
      </c>
      <c r="J22" s="11">
        <v>1.4705882352941175</v>
      </c>
      <c r="K22" s="11">
        <f t="shared" si="6"/>
        <v>2.0769230769230775</v>
      </c>
      <c r="M22" s="10">
        <v>9</v>
      </c>
      <c r="N22" s="11">
        <v>26</v>
      </c>
      <c r="O22" s="11">
        <f t="shared" ref="O22:O23" si="8">O21-ABS(($O$20-$O$24)/($M$20-$M$24))</f>
        <v>24.25</v>
      </c>
      <c r="P22" s="11">
        <v>21</v>
      </c>
      <c r="Q22" s="11">
        <f t="shared" si="5"/>
        <v>25.499999999999989</v>
      </c>
    </row>
    <row r="23" spans="1:17" x14ac:dyDescent="0.35">
      <c r="A23" s="10">
        <v>8</v>
      </c>
      <c r="B23" s="11">
        <v>22.5</v>
      </c>
      <c r="C23" s="11">
        <v>20</v>
      </c>
      <c r="D23" s="11">
        <v>15</v>
      </c>
      <c r="E23" s="11">
        <v>21</v>
      </c>
      <c r="G23" s="10">
        <v>20</v>
      </c>
      <c r="H23" s="11">
        <f t="shared" si="7"/>
        <v>2.3999999999999995</v>
      </c>
      <c r="I23" s="11">
        <f t="shared" si="4"/>
        <v>1.75</v>
      </c>
      <c r="J23" s="11">
        <v>1.4117647058823528</v>
      </c>
      <c r="K23" s="11">
        <f t="shared" si="6"/>
        <v>1.9230769230769238</v>
      </c>
      <c r="M23" s="10">
        <v>8</v>
      </c>
      <c r="N23" s="11">
        <f>N22-ABS(($N$22-$N$25)/($M$22-$M$25))</f>
        <v>25.666666666666668</v>
      </c>
      <c r="O23" s="11">
        <f t="shared" si="8"/>
        <v>23.875</v>
      </c>
      <c r="P23" s="11">
        <v>20</v>
      </c>
      <c r="Q23" s="11">
        <f t="shared" si="5"/>
        <v>25.333333333333321</v>
      </c>
    </row>
    <row r="24" spans="1:17" x14ac:dyDescent="0.35">
      <c r="A24" s="10">
        <v>7</v>
      </c>
      <c r="B24" s="11">
        <v>20</v>
      </c>
      <c r="C24" s="11">
        <v>16</v>
      </c>
      <c r="D24" s="11">
        <v>13</v>
      </c>
      <c r="E24" s="11">
        <v>19</v>
      </c>
      <c r="G24" s="10">
        <v>21</v>
      </c>
      <c r="H24" s="11">
        <f t="shared" si="7"/>
        <v>2.1999999999999993</v>
      </c>
      <c r="I24" s="11">
        <f t="shared" si="4"/>
        <v>1.625</v>
      </c>
      <c r="J24" s="11">
        <v>1.3529411764705881</v>
      </c>
      <c r="K24" s="11">
        <f t="shared" si="6"/>
        <v>1.7692307692307701</v>
      </c>
      <c r="M24" s="10">
        <v>7</v>
      </c>
      <c r="N24" s="11">
        <f>N23-ABS(($N$22-$N$25)/($M$22-$M$25))</f>
        <v>25.333333333333336</v>
      </c>
      <c r="O24" s="11">
        <v>23.5</v>
      </c>
      <c r="P24" s="11">
        <v>19</v>
      </c>
      <c r="Q24" s="11">
        <f t="shared" si="5"/>
        <v>25.166666666666654</v>
      </c>
    </row>
    <row r="25" spans="1:17" x14ac:dyDescent="0.35">
      <c r="A25" s="10">
        <v>6</v>
      </c>
      <c r="B25" s="11">
        <v>19</v>
      </c>
      <c r="C25" s="11">
        <v>14</v>
      </c>
      <c r="D25" s="11">
        <v>11</v>
      </c>
      <c r="E25" s="11">
        <v>16</v>
      </c>
      <c r="G25" s="10">
        <v>22</v>
      </c>
      <c r="H25" s="11">
        <f t="shared" si="7"/>
        <v>1.9999999999999993</v>
      </c>
      <c r="I25" s="11">
        <f t="shared" si="4"/>
        <v>1.5</v>
      </c>
      <c r="J25" s="11">
        <v>1.2941176470588234</v>
      </c>
      <c r="K25" s="11">
        <f t="shared" si="6"/>
        <v>1.6153846153846163</v>
      </c>
      <c r="M25" s="10">
        <v>6</v>
      </c>
      <c r="N25" s="11">
        <v>25</v>
      </c>
      <c r="O25" s="11">
        <v>22</v>
      </c>
      <c r="P25" s="11">
        <v>17</v>
      </c>
      <c r="Q25" s="11">
        <v>25</v>
      </c>
    </row>
    <row r="26" spans="1:17" x14ac:dyDescent="0.35">
      <c r="A26" s="10">
        <v>5</v>
      </c>
      <c r="B26" s="11">
        <v>16</v>
      </c>
      <c r="C26" s="11">
        <v>12</v>
      </c>
      <c r="D26" s="11">
        <v>10</v>
      </c>
      <c r="E26" s="11">
        <v>13</v>
      </c>
      <c r="G26" s="10">
        <v>23</v>
      </c>
      <c r="H26" s="11">
        <f t="shared" si="7"/>
        <v>1.7999999999999994</v>
      </c>
      <c r="I26" s="11">
        <f t="shared" si="4"/>
        <v>1.375</v>
      </c>
      <c r="J26" s="11">
        <v>1.2352941176470587</v>
      </c>
      <c r="K26" s="11">
        <f t="shared" si="6"/>
        <v>1.4615384615384626</v>
      </c>
      <c r="M26" s="10">
        <v>5</v>
      </c>
      <c r="N26" s="11">
        <v>24</v>
      </c>
      <c r="O26" s="11">
        <v>20</v>
      </c>
      <c r="P26" s="11">
        <v>15</v>
      </c>
      <c r="Q26" s="11">
        <v>24</v>
      </c>
    </row>
    <row r="27" spans="1:17" x14ac:dyDescent="0.35">
      <c r="A27" s="10">
        <v>4</v>
      </c>
      <c r="B27" s="11">
        <v>14</v>
      </c>
      <c r="C27" s="11">
        <v>9</v>
      </c>
      <c r="D27" s="11">
        <v>7</v>
      </c>
      <c r="E27" s="11">
        <v>9</v>
      </c>
      <c r="G27" s="10">
        <v>24</v>
      </c>
      <c r="H27" s="11">
        <f t="shared" si="7"/>
        <v>1.5999999999999994</v>
      </c>
      <c r="I27" s="11">
        <f t="shared" si="4"/>
        <v>1.25</v>
      </c>
      <c r="J27" s="11">
        <v>1.1764705882352939</v>
      </c>
      <c r="K27" s="11">
        <f t="shared" si="6"/>
        <v>1.3076923076923088</v>
      </c>
      <c r="M27" s="10">
        <v>4</v>
      </c>
      <c r="N27" s="11">
        <f>N26-ABS(($N$26-$N$28)/($M$26-$M$28))</f>
        <v>23.5</v>
      </c>
      <c r="O27" s="11">
        <v>19</v>
      </c>
      <c r="P27" s="11">
        <v>14</v>
      </c>
      <c r="Q27" s="11">
        <v>23</v>
      </c>
    </row>
    <row r="28" spans="1:17" x14ac:dyDescent="0.35">
      <c r="A28" s="10">
        <v>3</v>
      </c>
      <c r="B28" s="11">
        <v>12</v>
      </c>
      <c r="C28" s="11">
        <v>6</v>
      </c>
      <c r="D28" s="11">
        <v>4</v>
      </c>
      <c r="E28" s="11">
        <v>7</v>
      </c>
      <c r="G28" s="10">
        <v>25</v>
      </c>
      <c r="H28" s="11">
        <f t="shared" si="7"/>
        <v>1.3999999999999995</v>
      </c>
      <c r="I28" s="11">
        <f t="shared" si="4"/>
        <v>1.125</v>
      </c>
      <c r="J28" s="11">
        <v>1.1176470588235292</v>
      </c>
      <c r="K28" s="11">
        <f t="shared" si="6"/>
        <v>1.1538461538461551</v>
      </c>
      <c r="M28" s="10">
        <v>3</v>
      </c>
      <c r="N28" s="11">
        <v>23</v>
      </c>
      <c r="O28" s="11">
        <v>17.5</v>
      </c>
      <c r="P28" s="11">
        <v>13</v>
      </c>
      <c r="Q28" s="11">
        <v>21</v>
      </c>
    </row>
    <row r="29" spans="1:17" x14ac:dyDescent="0.35">
      <c r="A29" s="10">
        <v>2</v>
      </c>
      <c r="B29" s="11">
        <v>9</v>
      </c>
      <c r="C29" s="11">
        <v>4</v>
      </c>
      <c r="D29" s="11">
        <v>3</v>
      </c>
      <c r="E29" s="11">
        <v>4</v>
      </c>
      <c r="G29" s="10">
        <v>26</v>
      </c>
      <c r="H29" s="11">
        <f t="shared" si="7"/>
        <v>1.1999999999999995</v>
      </c>
      <c r="I29" s="11">
        <v>1</v>
      </c>
      <c r="J29" s="11">
        <v>1.0588235294117645</v>
      </c>
      <c r="K29" s="11">
        <v>1</v>
      </c>
      <c r="M29" s="10">
        <v>2</v>
      </c>
      <c r="N29" s="11">
        <v>22</v>
      </c>
      <c r="O29" s="11">
        <v>16</v>
      </c>
      <c r="P29" s="11">
        <v>12</v>
      </c>
      <c r="Q29" s="11">
        <v>20</v>
      </c>
    </row>
    <row r="30" spans="1:17" x14ac:dyDescent="0.35">
      <c r="A30" s="10">
        <v>1</v>
      </c>
      <c r="B30" s="11">
        <v>5</v>
      </c>
      <c r="C30" s="11">
        <v>2</v>
      </c>
      <c r="D30" s="11">
        <v>2</v>
      </c>
      <c r="E30" s="11">
        <v>2</v>
      </c>
      <c r="G30" s="10">
        <v>27</v>
      </c>
      <c r="H30" s="11">
        <v>1</v>
      </c>
      <c r="I30" s="11">
        <v>0</v>
      </c>
      <c r="J30" s="11">
        <v>1</v>
      </c>
      <c r="K30" s="11">
        <v>0</v>
      </c>
      <c r="M30" s="10">
        <v>1</v>
      </c>
      <c r="N30" s="11">
        <v>21</v>
      </c>
      <c r="O30" s="11">
        <v>14</v>
      </c>
      <c r="P30" s="11">
        <v>11</v>
      </c>
      <c r="Q30" s="11">
        <v>19</v>
      </c>
    </row>
    <row r="31" spans="1:17" x14ac:dyDescent="0.35">
      <c r="A31" s="10">
        <v>0</v>
      </c>
      <c r="B31" s="11">
        <v>3</v>
      </c>
      <c r="C31" s="11">
        <v>1</v>
      </c>
      <c r="D31" s="11">
        <v>1</v>
      </c>
      <c r="E31" s="11">
        <v>1</v>
      </c>
      <c r="G31" s="10">
        <v>28</v>
      </c>
      <c r="H31" s="11">
        <v>0</v>
      </c>
      <c r="I31" s="11">
        <v>0</v>
      </c>
      <c r="J31" s="11">
        <v>0</v>
      </c>
      <c r="K31" s="11">
        <v>0</v>
      </c>
      <c r="M31" s="10">
        <v>0</v>
      </c>
      <c r="N31" s="11">
        <v>20</v>
      </c>
      <c r="O31" s="11">
        <v>12</v>
      </c>
      <c r="P31" s="11">
        <v>9.5</v>
      </c>
      <c r="Q31" s="11">
        <v>18</v>
      </c>
    </row>
    <row r="32" spans="1:17" x14ac:dyDescent="0.35">
      <c r="M32" s="10">
        <v>-1</v>
      </c>
      <c r="N32" s="11">
        <v>19</v>
      </c>
      <c r="O32" s="11">
        <v>11</v>
      </c>
      <c r="P32" s="11">
        <v>8</v>
      </c>
      <c r="Q32" s="11">
        <v>16</v>
      </c>
    </row>
    <row r="33" spans="13:17" x14ac:dyDescent="0.35">
      <c r="M33" s="10">
        <v>-2</v>
      </c>
      <c r="N33" s="11">
        <v>18</v>
      </c>
      <c r="O33" s="11">
        <v>9.5</v>
      </c>
      <c r="P33" s="11">
        <v>7</v>
      </c>
      <c r="Q33" s="11">
        <v>14</v>
      </c>
    </row>
    <row r="34" spans="13:17" x14ac:dyDescent="0.35">
      <c r="M34" s="10">
        <v>-3</v>
      </c>
      <c r="N34" s="11">
        <v>17</v>
      </c>
      <c r="O34" s="11">
        <v>8</v>
      </c>
      <c r="P34" s="11">
        <v>6</v>
      </c>
      <c r="Q34" s="11">
        <v>12</v>
      </c>
    </row>
    <row r="35" spans="13:17" x14ac:dyDescent="0.35">
      <c r="M35" s="10">
        <v>-4</v>
      </c>
      <c r="N35" s="11">
        <v>16</v>
      </c>
      <c r="O35" s="11">
        <v>7</v>
      </c>
      <c r="P35" s="11">
        <v>5</v>
      </c>
      <c r="Q35" s="11">
        <v>11</v>
      </c>
    </row>
    <row r="36" spans="13:17" x14ac:dyDescent="0.35">
      <c r="M36" s="10">
        <v>-5</v>
      </c>
      <c r="N36" s="11">
        <v>15</v>
      </c>
      <c r="O36" s="11">
        <v>6</v>
      </c>
      <c r="P36" s="11">
        <v>4</v>
      </c>
      <c r="Q36" s="11">
        <v>9.5</v>
      </c>
    </row>
    <row r="37" spans="13:17" x14ac:dyDescent="0.35">
      <c r="M37" s="10">
        <v>-6</v>
      </c>
      <c r="N37" s="11">
        <v>14.5</v>
      </c>
      <c r="O37" s="11">
        <v>4</v>
      </c>
      <c r="P37" s="11">
        <v>3.5</v>
      </c>
      <c r="Q37" s="11">
        <v>8</v>
      </c>
    </row>
    <row r="38" spans="13:17" x14ac:dyDescent="0.35">
      <c r="M38" s="10">
        <v>-7</v>
      </c>
      <c r="N38" s="11">
        <v>14</v>
      </c>
      <c r="O38" s="11">
        <v>3.5</v>
      </c>
      <c r="P38" s="11">
        <v>3</v>
      </c>
      <c r="Q38" s="11">
        <v>7</v>
      </c>
    </row>
    <row r="39" spans="13:17" x14ac:dyDescent="0.35">
      <c r="M39" s="10">
        <v>-8</v>
      </c>
      <c r="N39" s="11">
        <v>12</v>
      </c>
      <c r="O39" s="11">
        <v>3</v>
      </c>
      <c r="P39" s="11">
        <f>P38-ABS(($P$38-$P$58)/($M$38-$M$58))</f>
        <v>2.9</v>
      </c>
      <c r="Q39" s="11">
        <v>5</v>
      </c>
    </row>
    <row r="40" spans="13:17" x14ac:dyDescent="0.35">
      <c r="M40" s="10">
        <v>-9</v>
      </c>
      <c r="N40" s="11">
        <v>11</v>
      </c>
      <c r="O40" s="11">
        <f>O39-ABS(($O$39-$O$57)/($M$39-$M$57))</f>
        <v>2.8888888888888888</v>
      </c>
      <c r="P40" s="11">
        <f t="shared" ref="P40:P57" si="9">P39-ABS(($P$38-$P$58)/($M$38-$M$58))</f>
        <v>2.8</v>
      </c>
      <c r="Q40" s="11">
        <v>4</v>
      </c>
    </row>
    <row r="41" spans="13:17" x14ac:dyDescent="0.35">
      <c r="M41" s="10">
        <v>-10</v>
      </c>
      <c r="N41" s="11">
        <v>10</v>
      </c>
      <c r="O41" s="11">
        <f t="shared" ref="O41:O56" si="10">O40-ABS(($O$39-$O$57)/($M$39-$M$57))</f>
        <v>2.7777777777777777</v>
      </c>
      <c r="P41" s="11">
        <f t="shared" si="9"/>
        <v>2.6999999999999997</v>
      </c>
      <c r="Q41" s="11">
        <v>3.5</v>
      </c>
    </row>
    <row r="42" spans="13:17" x14ac:dyDescent="0.35">
      <c r="M42" s="10">
        <v>-11</v>
      </c>
      <c r="N42" s="11">
        <v>9</v>
      </c>
      <c r="O42" s="11">
        <f t="shared" si="10"/>
        <v>2.6666666666666665</v>
      </c>
      <c r="P42" s="11">
        <f t="shared" si="9"/>
        <v>2.5999999999999996</v>
      </c>
      <c r="Q42" s="11">
        <v>3</v>
      </c>
    </row>
    <row r="43" spans="13:17" x14ac:dyDescent="0.35">
      <c r="M43" s="10">
        <v>-12</v>
      </c>
      <c r="N43" s="11">
        <v>8</v>
      </c>
      <c r="O43" s="11">
        <f t="shared" si="10"/>
        <v>2.5555555555555554</v>
      </c>
      <c r="P43" s="11">
        <f t="shared" si="9"/>
        <v>2.4999999999999996</v>
      </c>
      <c r="Q43" s="11">
        <f>Q42-ABS(($Q$42-$Q$57)/($M$42-$M$57))</f>
        <v>2.8666666666666667</v>
      </c>
    </row>
    <row r="44" spans="13:17" x14ac:dyDescent="0.35">
      <c r="M44" s="10">
        <v>-13</v>
      </c>
      <c r="N44" s="11">
        <v>7</v>
      </c>
      <c r="O44" s="11">
        <f t="shared" si="10"/>
        <v>2.4444444444444442</v>
      </c>
      <c r="P44" s="11">
        <f t="shared" si="9"/>
        <v>2.3999999999999995</v>
      </c>
      <c r="Q44" s="11">
        <f t="shared" ref="Q44:Q56" si="11">Q43-ABS(($Q$42-$Q$57)/($M$42-$M$57))</f>
        <v>2.7333333333333334</v>
      </c>
    </row>
    <row r="45" spans="13:17" x14ac:dyDescent="0.35">
      <c r="M45" s="10">
        <v>-14</v>
      </c>
      <c r="N45" s="11">
        <v>6</v>
      </c>
      <c r="O45" s="11">
        <f t="shared" si="10"/>
        <v>2.333333333333333</v>
      </c>
      <c r="P45" s="11">
        <f t="shared" si="9"/>
        <v>2.2999999999999994</v>
      </c>
      <c r="Q45" s="11">
        <f t="shared" si="11"/>
        <v>2.6</v>
      </c>
    </row>
    <row r="46" spans="13:17" x14ac:dyDescent="0.35">
      <c r="M46" s="10">
        <v>-15</v>
      </c>
      <c r="N46" s="11">
        <v>4</v>
      </c>
      <c r="O46" s="11">
        <f t="shared" si="10"/>
        <v>2.2222222222222219</v>
      </c>
      <c r="P46" s="11">
        <f t="shared" si="9"/>
        <v>2.1999999999999993</v>
      </c>
      <c r="Q46" s="11">
        <f t="shared" si="11"/>
        <v>2.4666666666666668</v>
      </c>
    </row>
    <row r="47" spans="13:17" x14ac:dyDescent="0.35">
      <c r="M47" s="10">
        <v>-16</v>
      </c>
      <c r="N47" s="11">
        <v>3</v>
      </c>
      <c r="O47" s="11">
        <f t="shared" si="10"/>
        <v>2.1111111111111107</v>
      </c>
      <c r="P47" s="11">
        <f t="shared" si="9"/>
        <v>2.0999999999999992</v>
      </c>
      <c r="Q47" s="11">
        <f t="shared" si="11"/>
        <v>2.3333333333333335</v>
      </c>
    </row>
    <row r="48" spans="13:17" x14ac:dyDescent="0.35">
      <c r="M48" s="10">
        <v>-17</v>
      </c>
      <c r="N48" s="11">
        <f>N47-ABS(($N$47-$N$58)/($M$47-$M$58))</f>
        <v>2.8181818181818183</v>
      </c>
      <c r="O48" s="11">
        <f t="shared" si="10"/>
        <v>1.9999999999999996</v>
      </c>
      <c r="P48" s="11">
        <f t="shared" si="9"/>
        <v>1.9999999999999991</v>
      </c>
      <c r="Q48" s="11">
        <f t="shared" si="11"/>
        <v>2.2000000000000002</v>
      </c>
    </row>
    <row r="49" spans="13:17" x14ac:dyDescent="0.35">
      <c r="M49" s="10">
        <v>-18</v>
      </c>
      <c r="N49" s="11">
        <f t="shared" ref="N49:N57" si="12">N48-ABS(($N$47-$N$58)/($M$47-$M$58))</f>
        <v>2.6363636363636367</v>
      </c>
      <c r="O49" s="11">
        <f t="shared" si="10"/>
        <v>1.8888888888888884</v>
      </c>
      <c r="P49" s="11">
        <f t="shared" si="9"/>
        <v>1.899999999999999</v>
      </c>
      <c r="Q49" s="11">
        <f t="shared" si="11"/>
        <v>2.0666666666666669</v>
      </c>
    </row>
    <row r="50" spans="13:17" x14ac:dyDescent="0.35">
      <c r="M50" s="10">
        <v>-19</v>
      </c>
      <c r="N50" s="11">
        <f t="shared" si="12"/>
        <v>2.454545454545455</v>
      </c>
      <c r="O50" s="11">
        <f t="shared" si="10"/>
        <v>1.7777777777777772</v>
      </c>
      <c r="P50" s="11">
        <f t="shared" si="9"/>
        <v>1.7999999999999989</v>
      </c>
      <c r="Q50" s="11">
        <f t="shared" si="11"/>
        <v>1.9333333333333336</v>
      </c>
    </row>
    <row r="51" spans="13:17" x14ac:dyDescent="0.35">
      <c r="M51" s="10">
        <v>-20</v>
      </c>
      <c r="N51" s="11">
        <f t="shared" si="12"/>
        <v>2.2727272727272734</v>
      </c>
      <c r="O51" s="11">
        <f t="shared" si="10"/>
        <v>1.6666666666666661</v>
      </c>
      <c r="P51" s="11">
        <f t="shared" si="9"/>
        <v>1.6999999999999988</v>
      </c>
      <c r="Q51" s="11">
        <f t="shared" si="11"/>
        <v>1.8000000000000003</v>
      </c>
    </row>
    <row r="52" spans="13:17" x14ac:dyDescent="0.35">
      <c r="M52" s="10">
        <v>-21</v>
      </c>
      <c r="N52" s="11">
        <f t="shared" si="12"/>
        <v>2.0909090909090917</v>
      </c>
      <c r="O52" s="11">
        <f t="shared" si="10"/>
        <v>1.5555555555555549</v>
      </c>
      <c r="P52" s="11">
        <f t="shared" si="9"/>
        <v>1.5999999999999988</v>
      </c>
      <c r="Q52" s="11">
        <f t="shared" si="11"/>
        <v>1.666666666666667</v>
      </c>
    </row>
    <row r="53" spans="13:17" x14ac:dyDescent="0.35">
      <c r="M53" s="10">
        <v>-22</v>
      </c>
      <c r="N53" s="11">
        <f t="shared" si="12"/>
        <v>1.9090909090909098</v>
      </c>
      <c r="O53" s="11">
        <f t="shared" si="10"/>
        <v>1.4444444444444438</v>
      </c>
      <c r="P53" s="11">
        <f t="shared" si="9"/>
        <v>1.4999999999999987</v>
      </c>
      <c r="Q53" s="11">
        <f t="shared" si="11"/>
        <v>1.5333333333333337</v>
      </c>
    </row>
    <row r="54" spans="13:17" x14ac:dyDescent="0.35">
      <c r="M54" s="10">
        <v>-23</v>
      </c>
      <c r="N54" s="11">
        <f t="shared" si="12"/>
        <v>1.727272727272728</v>
      </c>
      <c r="O54" s="11">
        <f t="shared" si="10"/>
        <v>1.3333333333333326</v>
      </c>
      <c r="P54" s="11">
        <f t="shared" si="9"/>
        <v>1.3999999999999986</v>
      </c>
      <c r="Q54" s="11">
        <f t="shared" si="11"/>
        <v>1.4000000000000004</v>
      </c>
    </row>
    <row r="55" spans="13:17" x14ac:dyDescent="0.35">
      <c r="M55" s="10">
        <v>-24</v>
      </c>
      <c r="N55" s="11">
        <f t="shared" si="12"/>
        <v>1.5454545454545461</v>
      </c>
      <c r="O55" s="11">
        <f t="shared" si="10"/>
        <v>1.2222222222222214</v>
      </c>
      <c r="P55" s="11">
        <f t="shared" si="9"/>
        <v>1.2999999999999985</v>
      </c>
      <c r="Q55" s="11">
        <f t="shared" si="11"/>
        <v>1.2666666666666671</v>
      </c>
    </row>
    <row r="56" spans="13:17" x14ac:dyDescent="0.35">
      <c r="M56" s="10">
        <v>-25</v>
      </c>
      <c r="N56" s="11">
        <f t="shared" si="12"/>
        <v>1.3636363636363642</v>
      </c>
      <c r="O56" s="11">
        <f t="shared" si="10"/>
        <v>1.1111111111111103</v>
      </c>
      <c r="P56" s="11">
        <f t="shared" si="9"/>
        <v>1.1999999999999984</v>
      </c>
      <c r="Q56" s="11">
        <f t="shared" si="11"/>
        <v>1.1333333333333337</v>
      </c>
    </row>
    <row r="57" spans="13:17" x14ac:dyDescent="0.35">
      <c r="M57" s="10">
        <v>-26</v>
      </c>
      <c r="N57" s="11">
        <f t="shared" si="12"/>
        <v>1.1818181818181823</v>
      </c>
      <c r="O57" s="11">
        <v>1</v>
      </c>
      <c r="P57" s="11">
        <f t="shared" si="9"/>
        <v>1.0999999999999983</v>
      </c>
      <c r="Q57" s="11">
        <v>1</v>
      </c>
    </row>
    <row r="58" spans="13:17" x14ac:dyDescent="0.35">
      <c r="M58" s="10">
        <v>-27</v>
      </c>
      <c r="N58" s="11">
        <v>1</v>
      </c>
      <c r="O58" s="11">
        <v>0</v>
      </c>
      <c r="P58" s="11">
        <v>1</v>
      </c>
      <c r="Q58" s="11">
        <v>0</v>
      </c>
    </row>
  </sheetData>
  <mergeCells count="3">
    <mergeCell ref="A1:E1"/>
    <mergeCell ref="G1:K1"/>
    <mergeCell ref="M1:Q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5F1A-EB84-4301-9033-2049C26967A5}">
  <sheetPr>
    <pageSetUpPr fitToPage="1"/>
  </sheetPr>
  <dimension ref="A1:F29"/>
  <sheetViews>
    <sheetView workbookViewId="0">
      <selection activeCell="F35" sqref="F35"/>
    </sheetView>
  </sheetViews>
  <sheetFormatPr defaultColWidth="12" defaultRowHeight="14.5" x14ac:dyDescent="0.35"/>
  <cols>
    <col min="1" max="1" width="15.6328125" bestFit="1" customWidth="1"/>
    <col min="3" max="6" width="23.08984375" customWidth="1"/>
  </cols>
  <sheetData>
    <row r="1" spans="1:6" x14ac:dyDescent="0.35">
      <c r="A1" s="50" t="s">
        <v>155</v>
      </c>
      <c r="B1" s="50" t="s">
        <v>156</v>
      </c>
      <c r="C1" s="50" t="s">
        <v>157</v>
      </c>
      <c r="D1" s="50" t="s">
        <v>158</v>
      </c>
      <c r="E1" s="50" t="s">
        <v>159</v>
      </c>
      <c r="F1" s="50" t="s">
        <v>160</v>
      </c>
    </row>
    <row r="2" spans="1:6" x14ac:dyDescent="0.35">
      <c r="A2" s="54">
        <v>28</v>
      </c>
      <c r="B2" s="11">
        <v>7.75</v>
      </c>
      <c r="C2" s="10" t="s">
        <v>161</v>
      </c>
      <c r="D2" s="10" t="s">
        <v>6</v>
      </c>
      <c r="E2" s="10" t="s">
        <v>162</v>
      </c>
      <c r="F2" s="10" t="s">
        <v>163</v>
      </c>
    </row>
    <row r="3" spans="1:6" x14ac:dyDescent="0.35">
      <c r="A3" s="54">
        <v>27</v>
      </c>
      <c r="B3" s="11">
        <v>7.5</v>
      </c>
      <c r="C3" s="10" t="s">
        <v>114</v>
      </c>
      <c r="D3" s="10" t="s">
        <v>164</v>
      </c>
      <c r="E3" s="10" t="s">
        <v>76</v>
      </c>
      <c r="F3" s="10" t="s">
        <v>20</v>
      </c>
    </row>
    <row r="4" spans="1:6" x14ac:dyDescent="0.35">
      <c r="A4" s="54">
        <v>26</v>
      </c>
      <c r="B4" s="11">
        <v>7.25</v>
      </c>
      <c r="C4" s="10" t="s">
        <v>8</v>
      </c>
      <c r="D4" s="10" t="s">
        <v>32</v>
      </c>
      <c r="E4" s="10" t="s">
        <v>73</v>
      </c>
      <c r="F4" s="10" t="s">
        <v>165</v>
      </c>
    </row>
    <row r="5" spans="1:6" x14ac:dyDescent="0.35">
      <c r="A5" s="54">
        <v>25</v>
      </c>
      <c r="B5" s="11">
        <v>7</v>
      </c>
      <c r="C5" s="10" t="s">
        <v>166</v>
      </c>
      <c r="D5" s="10" t="s">
        <v>96</v>
      </c>
      <c r="E5" s="10" t="s">
        <v>70</v>
      </c>
      <c r="F5" s="10" t="s">
        <v>10</v>
      </c>
    </row>
    <row r="6" spans="1:6" x14ac:dyDescent="0.35">
      <c r="A6" s="54">
        <v>24</v>
      </c>
      <c r="B6" s="11">
        <v>6.75</v>
      </c>
      <c r="C6" s="10" t="s">
        <v>106</v>
      </c>
      <c r="D6" s="10" t="s">
        <v>167</v>
      </c>
      <c r="E6" s="10" t="s">
        <v>168</v>
      </c>
      <c r="F6" s="10" t="s">
        <v>109</v>
      </c>
    </row>
    <row r="7" spans="1:6" x14ac:dyDescent="0.35">
      <c r="A7" s="54">
        <v>23</v>
      </c>
      <c r="B7" s="11">
        <v>6.5</v>
      </c>
      <c r="C7" s="10" t="s">
        <v>169</v>
      </c>
      <c r="D7" s="10" t="s">
        <v>170</v>
      </c>
      <c r="E7" s="10" t="s">
        <v>171</v>
      </c>
      <c r="F7" s="10" t="s">
        <v>25</v>
      </c>
    </row>
    <row r="8" spans="1:6" x14ac:dyDescent="0.35">
      <c r="A8" s="54">
        <v>22</v>
      </c>
      <c r="B8" s="11">
        <v>6.25</v>
      </c>
      <c r="C8" s="10" t="s">
        <v>172</v>
      </c>
      <c r="D8" s="10" t="s">
        <v>173</v>
      </c>
      <c r="E8" s="10" t="s">
        <v>174</v>
      </c>
      <c r="F8" s="10" t="s">
        <v>175</v>
      </c>
    </row>
    <row r="9" spans="1:6" x14ac:dyDescent="0.35">
      <c r="A9" s="54">
        <v>21</v>
      </c>
      <c r="B9" s="11">
        <v>6</v>
      </c>
      <c r="C9" s="10" t="s">
        <v>176</v>
      </c>
      <c r="D9" s="10" t="s">
        <v>177</v>
      </c>
      <c r="E9" s="10" t="s">
        <v>178</v>
      </c>
      <c r="F9" s="10" t="s">
        <v>119</v>
      </c>
    </row>
    <row r="10" spans="1:6" x14ac:dyDescent="0.35">
      <c r="A10" s="54">
        <v>20</v>
      </c>
      <c r="B10" s="11">
        <v>5.75</v>
      </c>
      <c r="C10" s="10" t="s">
        <v>26</v>
      </c>
      <c r="D10" s="10" t="s">
        <v>179</v>
      </c>
      <c r="E10" s="10" t="s">
        <v>180</v>
      </c>
      <c r="F10" s="10" t="s">
        <v>181</v>
      </c>
    </row>
    <row r="11" spans="1:6" x14ac:dyDescent="0.35">
      <c r="A11" s="54">
        <v>19</v>
      </c>
      <c r="B11" s="11">
        <v>5.5</v>
      </c>
      <c r="C11" s="10" t="s">
        <v>182</v>
      </c>
      <c r="D11" s="10" t="s">
        <v>75</v>
      </c>
      <c r="E11" s="10" t="s">
        <v>183</v>
      </c>
      <c r="F11" s="10" t="s">
        <v>184</v>
      </c>
    </row>
    <row r="12" spans="1:6" x14ac:dyDescent="0.35">
      <c r="A12" s="54">
        <v>18</v>
      </c>
      <c r="B12" s="11">
        <v>5.25</v>
      </c>
      <c r="C12" s="10" t="s">
        <v>185</v>
      </c>
      <c r="D12" s="10" t="s">
        <v>92</v>
      </c>
      <c r="E12" s="10" t="s">
        <v>186</v>
      </c>
      <c r="F12" s="10" t="s">
        <v>187</v>
      </c>
    </row>
    <row r="13" spans="1:6" x14ac:dyDescent="0.35">
      <c r="A13" s="54">
        <v>17</v>
      </c>
      <c r="B13" s="11">
        <v>5</v>
      </c>
      <c r="C13" s="10" t="s">
        <v>59</v>
      </c>
      <c r="D13" s="10" t="s">
        <v>39</v>
      </c>
      <c r="E13" s="10" t="s">
        <v>188</v>
      </c>
      <c r="F13" s="10" t="s">
        <v>189</v>
      </c>
    </row>
    <row r="14" spans="1:6" x14ac:dyDescent="0.35">
      <c r="A14" s="54">
        <v>16</v>
      </c>
      <c r="B14" s="11">
        <v>4.75</v>
      </c>
      <c r="C14" s="10" t="s">
        <v>190</v>
      </c>
      <c r="D14" s="10" t="s">
        <v>74</v>
      </c>
      <c r="E14" s="10" t="s">
        <v>85</v>
      </c>
      <c r="F14" s="10" t="s">
        <v>191</v>
      </c>
    </row>
    <row r="15" spans="1:6" x14ac:dyDescent="0.35">
      <c r="A15" s="54">
        <v>15</v>
      </c>
      <c r="B15" s="11">
        <v>4.5</v>
      </c>
      <c r="C15" s="10" t="s">
        <v>192</v>
      </c>
      <c r="D15" s="10" t="s">
        <v>87</v>
      </c>
      <c r="E15" s="10" t="s">
        <v>193</v>
      </c>
      <c r="F15" s="10" t="s">
        <v>194</v>
      </c>
    </row>
    <row r="16" spans="1:6" x14ac:dyDescent="0.35">
      <c r="A16" s="54">
        <v>14</v>
      </c>
      <c r="B16" s="11">
        <v>4.25</v>
      </c>
      <c r="C16" s="10" t="s">
        <v>195</v>
      </c>
      <c r="D16" s="10" t="s">
        <v>16</v>
      </c>
      <c r="E16" s="10" t="s">
        <v>196</v>
      </c>
      <c r="F16" s="10" t="s">
        <v>197</v>
      </c>
    </row>
    <row r="17" spans="1:6" x14ac:dyDescent="0.35">
      <c r="A17" s="54">
        <v>13</v>
      </c>
      <c r="B17" s="11">
        <v>4</v>
      </c>
      <c r="C17" s="10" t="s">
        <v>198</v>
      </c>
      <c r="D17" s="10" t="s">
        <v>199</v>
      </c>
      <c r="E17" s="10" t="s">
        <v>29</v>
      </c>
      <c r="F17" s="10" t="s">
        <v>200</v>
      </c>
    </row>
    <row r="18" spans="1:6" x14ac:dyDescent="0.35">
      <c r="A18" s="54">
        <v>12</v>
      </c>
      <c r="B18" s="11">
        <v>3.75</v>
      </c>
      <c r="C18" s="10" t="s">
        <v>201</v>
      </c>
      <c r="D18" s="10" t="s">
        <v>202</v>
      </c>
      <c r="E18" s="10" t="s">
        <v>203</v>
      </c>
      <c r="F18" s="10" t="s">
        <v>204</v>
      </c>
    </row>
    <row r="19" spans="1:6" x14ac:dyDescent="0.35">
      <c r="A19" s="54">
        <v>11</v>
      </c>
      <c r="B19" s="11">
        <v>3.5</v>
      </c>
      <c r="C19" s="10" t="s">
        <v>205</v>
      </c>
      <c r="D19" s="10" t="s">
        <v>206</v>
      </c>
      <c r="E19" s="10" t="s">
        <v>80</v>
      </c>
      <c r="F19" s="10" t="s">
        <v>95</v>
      </c>
    </row>
    <row r="20" spans="1:6" x14ac:dyDescent="0.35">
      <c r="A20" s="54">
        <v>10</v>
      </c>
      <c r="B20" s="11">
        <v>3.25</v>
      </c>
      <c r="C20" s="10" t="s">
        <v>207</v>
      </c>
      <c r="D20" s="10" t="s">
        <v>208</v>
      </c>
      <c r="E20" s="10" t="s">
        <v>209</v>
      </c>
      <c r="F20" s="10" t="s">
        <v>58</v>
      </c>
    </row>
    <row r="21" spans="1:6" x14ac:dyDescent="0.35">
      <c r="A21" s="54">
        <v>9</v>
      </c>
      <c r="B21" s="11">
        <v>3</v>
      </c>
      <c r="C21" s="10" t="s">
        <v>210</v>
      </c>
      <c r="D21" s="10" t="s">
        <v>71</v>
      </c>
      <c r="E21" s="10" t="s">
        <v>211</v>
      </c>
      <c r="F21" s="10" t="s">
        <v>212</v>
      </c>
    </row>
    <row r="22" spans="1:6" x14ac:dyDescent="0.35">
      <c r="A22" s="54">
        <v>8</v>
      </c>
      <c r="B22" s="11">
        <v>2.75</v>
      </c>
      <c r="C22" s="10" t="s">
        <v>213</v>
      </c>
      <c r="D22" s="10" t="s">
        <v>24</v>
      </c>
      <c r="E22" s="10" t="s">
        <v>214</v>
      </c>
      <c r="F22" s="10" t="s">
        <v>65</v>
      </c>
    </row>
    <row r="23" spans="1:6" x14ac:dyDescent="0.35">
      <c r="A23" s="54">
        <v>7</v>
      </c>
      <c r="B23" s="11">
        <v>2.5</v>
      </c>
      <c r="C23" s="10" t="s">
        <v>215</v>
      </c>
      <c r="D23" s="10" t="s">
        <v>216</v>
      </c>
      <c r="E23" s="10" t="s">
        <v>217</v>
      </c>
      <c r="F23" s="10" t="s">
        <v>69</v>
      </c>
    </row>
    <row r="24" spans="1:6" x14ac:dyDescent="0.35">
      <c r="A24" s="54">
        <v>6</v>
      </c>
      <c r="B24" s="11">
        <v>2.25</v>
      </c>
      <c r="C24" s="10" t="s">
        <v>218</v>
      </c>
      <c r="D24" s="10" t="s">
        <v>219</v>
      </c>
      <c r="E24" s="10" t="s">
        <v>116</v>
      </c>
      <c r="F24" s="10" t="s">
        <v>220</v>
      </c>
    </row>
    <row r="25" spans="1:6" x14ac:dyDescent="0.35">
      <c r="A25" s="54">
        <v>5</v>
      </c>
      <c r="B25" s="11">
        <v>2</v>
      </c>
      <c r="C25" s="10" t="s">
        <v>221</v>
      </c>
      <c r="D25" s="10" t="s">
        <v>222</v>
      </c>
      <c r="E25" s="10" t="s">
        <v>223</v>
      </c>
      <c r="F25" s="10" t="s">
        <v>224</v>
      </c>
    </row>
    <row r="26" spans="1:6" x14ac:dyDescent="0.35">
      <c r="A26" s="54">
        <v>4</v>
      </c>
      <c r="B26" s="11">
        <v>1.75</v>
      </c>
      <c r="C26" s="10" t="s">
        <v>225</v>
      </c>
      <c r="D26" s="10" t="s">
        <v>226</v>
      </c>
      <c r="E26" s="10" t="s">
        <v>227</v>
      </c>
      <c r="F26" s="10" t="s">
        <v>228</v>
      </c>
    </row>
    <row r="27" spans="1:6" x14ac:dyDescent="0.35">
      <c r="A27" s="54">
        <v>3</v>
      </c>
      <c r="B27" s="11">
        <v>1.5</v>
      </c>
      <c r="C27" s="10" t="s">
        <v>229</v>
      </c>
      <c r="D27" s="10" t="s">
        <v>230</v>
      </c>
      <c r="E27" s="10" t="s">
        <v>231</v>
      </c>
      <c r="F27" s="10" t="s">
        <v>232</v>
      </c>
    </row>
    <row r="28" spans="1:6" x14ac:dyDescent="0.35">
      <c r="A28" s="54">
        <v>2</v>
      </c>
      <c r="B28" s="11">
        <v>1.25</v>
      </c>
      <c r="C28" s="10" t="s">
        <v>233</v>
      </c>
      <c r="D28" s="10" t="s">
        <v>234</v>
      </c>
      <c r="E28" s="10" t="s">
        <v>235</v>
      </c>
      <c r="F28" s="10" t="s">
        <v>236</v>
      </c>
    </row>
    <row r="29" spans="1:6" x14ac:dyDescent="0.35">
      <c r="A29" s="54">
        <v>1</v>
      </c>
      <c r="B29" s="11">
        <v>1</v>
      </c>
      <c r="C29" s="10" t="s">
        <v>41</v>
      </c>
      <c r="D29" s="10" t="s">
        <v>237</v>
      </c>
      <c r="E29" s="10" t="s">
        <v>238</v>
      </c>
      <c r="F29" s="10" t="s">
        <v>239</v>
      </c>
    </row>
  </sheetData>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BCD20-19C7-46CE-A07C-D135D4E4C1CC}">
  <dimension ref="A1:N44"/>
  <sheetViews>
    <sheetView zoomScale="145" zoomScaleNormal="145" workbookViewId="0">
      <selection activeCell="E8" sqref="E8"/>
    </sheetView>
  </sheetViews>
  <sheetFormatPr defaultRowHeight="14.5" x14ac:dyDescent="0.35"/>
  <cols>
    <col min="5" max="5" width="8.7265625" style="130"/>
  </cols>
  <sheetData>
    <row r="1" spans="1:14" x14ac:dyDescent="0.35">
      <c r="A1" t="s">
        <v>13</v>
      </c>
      <c r="B1">
        <f>Report!B64</f>
        <v>5</v>
      </c>
      <c r="C1">
        <f>Report!C64</f>
        <v>18</v>
      </c>
      <c r="D1">
        <f>Report!D64</f>
        <v>12</v>
      </c>
      <c r="E1" s="130">
        <f>VLOOKUP(INT(B1),$B$16:$C$44,2,FALSE)</f>
        <v>0</v>
      </c>
      <c r="F1" s="130">
        <f t="shared" ref="F1:G4" si="0">VLOOKUP(INT(C1),$B$16:$C$44,2,FALSE)</f>
        <v>0.8</v>
      </c>
      <c r="G1" s="130">
        <f t="shared" si="0"/>
        <v>0.6</v>
      </c>
      <c r="H1" s="130">
        <f>((E1*$E$5)+(F1*$F$5)+(G1*$G$5))/SUM($E$5:$G$5)</f>
        <v>0.45714285714285718</v>
      </c>
    </row>
    <row r="2" spans="1:14" x14ac:dyDescent="0.35">
      <c r="A2" t="s">
        <v>154</v>
      </c>
      <c r="B2">
        <f>Report!B65</f>
        <v>26.400000000000006</v>
      </c>
      <c r="C2">
        <f>Report!C65</f>
        <v>25</v>
      </c>
      <c r="D2">
        <f>Report!D65</f>
        <v>26.125</v>
      </c>
      <c r="E2" s="130">
        <f t="shared" ref="E2:E4" si="1">VLOOKUP(INT(B2),$B$16:$C$44,2,FALSE)</f>
        <v>1</v>
      </c>
      <c r="F2" s="130">
        <f t="shared" si="0"/>
        <v>1</v>
      </c>
      <c r="G2" s="130">
        <f t="shared" si="0"/>
        <v>1</v>
      </c>
      <c r="H2" s="130">
        <f>((E2*$E$5)+(F2*$F$5)+(G2*$G$5))/SUM($E$5:$G$5)</f>
        <v>1</v>
      </c>
    </row>
    <row r="3" spans="1:14" x14ac:dyDescent="0.35">
      <c r="A3" t="s">
        <v>94</v>
      </c>
      <c r="B3">
        <f>Report!B66</f>
        <v>20</v>
      </c>
      <c r="C3">
        <f>Report!C66</f>
        <v>12</v>
      </c>
      <c r="D3">
        <f>Report!D66</f>
        <v>12</v>
      </c>
      <c r="E3" s="130">
        <f t="shared" si="1"/>
        <v>1</v>
      </c>
      <c r="F3" s="130">
        <f t="shared" si="0"/>
        <v>0.6</v>
      </c>
      <c r="G3" s="130">
        <f t="shared" si="0"/>
        <v>0.6</v>
      </c>
      <c r="H3" s="130">
        <f>((E3*$E$5)+(F3*$F$5)+(G3*$G$5))/SUM($E$5:$G$5)</f>
        <v>0.7142857142857143</v>
      </c>
    </row>
    <row r="4" spans="1:14" x14ac:dyDescent="0.35">
      <c r="A4" t="s">
        <v>11</v>
      </c>
      <c r="B4">
        <f>Report!B67</f>
        <v>12</v>
      </c>
      <c r="C4">
        <f>Report!C67</f>
        <v>4</v>
      </c>
      <c r="D4">
        <f>Report!D67</f>
        <v>4</v>
      </c>
      <c r="E4" s="130">
        <f t="shared" si="1"/>
        <v>0.6</v>
      </c>
      <c r="F4" s="130">
        <f t="shared" si="0"/>
        <v>0</v>
      </c>
      <c r="G4" s="130">
        <f t="shared" si="0"/>
        <v>0</v>
      </c>
      <c r="H4" s="130">
        <f>((E4*$E$5)+(F4*$F$5)+(G4*$G$5))/SUM($E$5:$G$5)</f>
        <v>0.17142857142857143</v>
      </c>
    </row>
    <row r="5" spans="1:14" x14ac:dyDescent="0.35">
      <c r="A5" t="s">
        <v>572</v>
      </c>
      <c r="E5" s="130">
        <v>1</v>
      </c>
      <c r="F5" s="130">
        <v>0.5</v>
      </c>
      <c r="G5" s="130">
        <v>2</v>
      </c>
      <c r="H5" s="130"/>
    </row>
    <row r="6" spans="1:14" x14ac:dyDescent="0.35">
      <c r="D6" s="130"/>
      <c r="E6"/>
    </row>
    <row r="7" spans="1:14" x14ac:dyDescent="0.35">
      <c r="D7" s="130"/>
      <c r="E7"/>
    </row>
    <row r="8" spans="1:14" x14ac:dyDescent="0.35">
      <c r="D8" s="130"/>
      <c r="E8"/>
    </row>
    <row r="9" spans="1:14" x14ac:dyDescent="0.35">
      <c r="D9" s="130"/>
      <c r="E9"/>
    </row>
    <row r="10" spans="1:14" x14ac:dyDescent="0.35">
      <c r="D10" s="130"/>
      <c r="E10"/>
    </row>
    <row r="11" spans="1:14" x14ac:dyDescent="0.35">
      <c r="D11" s="130"/>
      <c r="E11"/>
    </row>
    <row r="12" spans="1:14" x14ac:dyDescent="0.35">
      <c r="D12" s="130"/>
      <c r="E12"/>
    </row>
    <row r="13" spans="1:14" x14ac:dyDescent="0.35">
      <c r="D13" s="130"/>
      <c r="E13"/>
    </row>
    <row r="14" spans="1:14" x14ac:dyDescent="0.35">
      <c r="D14" s="130"/>
      <c r="E14"/>
    </row>
    <row r="15" spans="1:14" x14ac:dyDescent="0.35">
      <c r="C15" t="s">
        <v>573</v>
      </c>
      <c r="K15" t="s">
        <v>574</v>
      </c>
      <c r="L15" t="s">
        <v>94</v>
      </c>
      <c r="M15" s="130" t="s">
        <v>575</v>
      </c>
      <c r="N15" t="s">
        <v>573</v>
      </c>
    </row>
    <row r="16" spans="1:14" x14ac:dyDescent="0.35">
      <c r="B16" s="10">
        <v>28</v>
      </c>
      <c r="C16">
        <v>1</v>
      </c>
      <c r="K16">
        <v>1</v>
      </c>
      <c r="L16">
        <v>1</v>
      </c>
      <c r="M16" s="130">
        <v>1</v>
      </c>
      <c r="N16">
        <v>1</v>
      </c>
    </row>
    <row r="17" spans="2:14" x14ac:dyDescent="0.35">
      <c r="B17" s="10">
        <v>27</v>
      </c>
      <c r="C17">
        <v>1</v>
      </c>
      <c r="K17">
        <v>1</v>
      </c>
      <c r="L17">
        <v>1</v>
      </c>
      <c r="M17" s="130">
        <v>0.96428571428571419</v>
      </c>
      <c r="N17">
        <v>1</v>
      </c>
    </row>
    <row r="18" spans="2:14" x14ac:dyDescent="0.35">
      <c r="B18" s="10">
        <v>26</v>
      </c>
      <c r="C18">
        <v>1</v>
      </c>
      <c r="K18">
        <v>1</v>
      </c>
      <c r="L18">
        <v>1</v>
      </c>
      <c r="M18" s="130">
        <v>0.92857142857142849</v>
      </c>
      <c r="N18">
        <v>1</v>
      </c>
    </row>
    <row r="19" spans="2:14" x14ac:dyDescent="0.35">
      <c r="B19" s="10">
        <v>25</v>
      </c>
      <c r="C19">
        <v>1</v>
      </c>
      <c r="K19">
        <v>1</v>
      </c>
      <c r="L19">
        <v>1</v>
      </c>
      <c r="M19" s="130">
        <v>0.89285714285714279</v>
      </c>
      <c r="N19">
        <v>1</v>
      </c>
    </row>
    <row r="20" spans="2:14" x14ac:dyDescent="0.35">
      <c r="B20" s="10">
        <v>24</v>
      </c>
      <c r="C20">
        <v>1</v>
      </c>
      <c r="K20">
        <v>1</v>
      </c>
      <c r="L20">
        <v>1</v>
      </c>
      <c r="M20" s="130">
        <v>0.8571428571428571</v>
      </c>
      <c r="N20">
        <v>1</v>
      </c>
    </row>
    <row r="21" spans="2:14" x14ac:dyDescent="0.35">
      <c r="B21" s="10">
        <v>23</v>
      </c>
      <c r="C21">
        <v>1</v>
      </c>
      <c r="K21">
        <v>0.9</v>
      </c>
      <c r="L21">
        <v>0.9</v>
      </c>
      <c r="M21" s="130">
        <v>0.8214285714285714</v>
      </c>
      <c r="N21">
        <v>1</v>
      </c>
    </row>
    <row r="22" spans="2:14" x14ac:dyDescent="0.35">
      <c r="B22" s="10">
        <v>22</v>
      </c>
      <c r="C22">
        <v>1</v>
      </c>
      <c r="K22">
        <v>0.9</v>
      </c>
      <c r="L22">
        <v>0.9</v>
      </c>
      <c r="M22" s="130">
        <v>0.7857142857142857</v>
      </c>
      <c r="N22">
        <v>1</v>
      </c>
    </row>
    <row r="23" spans="2:14" x14ac:dyDescent="0.35">
      <c r="B23" s="10">
        <v>21</v>
      </c>
      <c r="C23">
        <v>1</v>
      </c>
      <c r="K23">
        <v>0.9</v>
      </c>
      <c r="L23">
        <v>0.9</v>
      </c>
      <c r="M23" s="130">
        <v>0.75</v>
      </c>
      <c r="N23">
        <v>1</v>
      </c>
    </row>
    <row r="24" spans="2:14" x14ac:dyDescent="0.35">
      <c r="B24" s="10">
        <v>20</v>
      </c>
      <c r="C24">
        <v>1</v>
      </c>
      <c r="K24">
        <v>0.9</v>
      </c>
      <c r="L24">
        <v>0.9</v>
      </c>
      <c r="M24" s="130">
        <v>0.71428571428571419</v>
      </c>
      <c r="N24">
        <v>1</v>
      </c>
    </row>
    <row r="25" spans="2:14" x14ac:dyDescent="0.35">
      <c r="B25" s="10">
        <v>19</v>
      </c>
      <c r="C25">
        <v>0.9</v>
      </c>
      <c r="K25">
        <v>0.8</v>
      </c>
      <c r="L25">
        <v>0.8</v>
      </c>
      <c r="M25" s="130">
        <v>0.67857142857142849</v>
      </c>
      <c r="N25">
        <v>0.9</v>
      </c>
    </row>
    <row r="26" spans="2:14" x14ac:dyDescent="0.35">
      <c r="B26" s="10">
        <v>18</v>
      </c>
      <c r="C26">
        <v>0.8</v>
      </c>
      <c r="K26">
        <v>0.7</v>
      </c>
      <c r="L26">
        <v>0.8</v>
      </c>
      <c r="M26" s="130">
        <v>0.64285714285714279</v>
      </c>
      <c r="N26">
        <v>0.8</v>
      </c>
    </row>
    <row r="27" spans="2:14" x14ac:dyDescent="0.35">
      <c r="B27" s="10">
        <v>17</v>
      </c>
      <c r="C27">
        <v>0.8</v>
      </c>
      <c r="K27">
        <v>0.6</v>
      </c>
      <c r="L27">
        <v>0.7</v>
      </c>
      <c r="M27" s="130">
        <v>0.6071428571428571</v>
      </c>
      <c r="N27">
        <v>0.8</v>
      </c>
    </row>
    <row r="28" spans="2:14" x14ac:dyDescent="0.35">
      <c r="B28" s="10">
        <v>16</v>
      </c>
      <c r="C28">
        <v>0.8</v>
      </c>
      <c r="K28">
        <v>0.5</v>
      </c>
      <c r="L28">
        <v>0.7</v>
      </c>
      <c r="M28" s="130">
        <v>0.5714285714285714</v>
      </c>
      <c r="N28">
        <v>0.8</v>
      </c>
    </row>
    <row r="29" spans="2:14" x14ac:dyDescent="0.35">
      <c r="B29" s="10">
        <v>15</v>
      </c>
      <c r="C29">
        <v>0.7</v>
      </c>
      <c r="K29">
        <v>0.4</v>
      </c>
      <c r="L29">
        <v>0.6</v>
      </c>
      <c r="M29" s="130">
        <v>0.5357142857142857</v>
      </c>
      <c r="N29">
        <v>0.7</v>
      </c>
    </row>
    <row r="30" spans="2:14" x14ac:dyDescent="0.35">
      <c r="B30" s="10">
        <v>14</v>
      </c>
      <c r="C30">
        <v>0.6</v>
      </c>
      <c r="K30">
        <v>0.4</v>
      </c>
      <c r="L30">
        <v>0.5</v>
      </c>
      <c r="M30" s="130">
        <v>0.5</v>
      </c>
      <c r="N30">
        <v>0.6</v>
      </c>
    </row>
    <row r="31" spans="2:14" x14ac:dyDescent="0.35">
      <c r="B31" s="10">
        <v>13</v>
      </c>
      <c r="C31">
        <v>0.6</v>
      </c>
      <c r="K31">
        <v>0.3</v>
      </c>
      <c r="L31">
        <v>0.4</v>
      </c>
      <c r="M31" s="130">
        <v>0.46428571428571425</v>
      </c>
      <c r="N31">
        <v>0.6</v>
      </c>
    </row>
    <row r="32" spans="2:14" x14ac:dyDescent="0.35">
      <c r="B32" s="10">
        <v>12</v>
      </c>
      <c r="C32">
        <v>0.6</v>
      </c>
      <c r="K32">
        <v>0.3</v>
      </c>
      <c r="L32">
        <v>0.3</v>
      </c>
      <c r="M32" s="130">
        <v>0.42857142857142855</v>
      </c>
      <c r="N32">
        <v>0.6</v>
      </c>
    </row>
    <row r="33" spans="2:14" x14ac:dyDescent="0.35">
      <c r="B33" s="10">
        <v>11</v>
      </c>
      <c r="C33">
        <v>0.4</v>
      </c>
      <c r="K33">
        <v>0.2</v>
      </c>
      <c r="L33">
        <v>0.3</v>
      </c>
      <c r="M33" s="130">
        <v>0.39285714285714285</v>
      </c>
      <c r="N33">
        <v>0.4</v>
      </c>
    </row>
    <row r="34" spans="2:14" x14ac:dyDescent="0.35">
      <c r="B34" s="10">
        <v>10</v>
      </c>
      <c r="C34">
        <v>0.4</v>
      </c>
      <c r="K34">
        <v>0.2</v>
      </c>
      <c r="L34">
        <v>0.2</v>
      </c>
      <c r="M34" s="130">
        <v>0.3571428571428571</v>
      </c>
      <c r="N34">
        <v>0.4</v>
      </c>
    </row>
    <row r="35" spans="2:14" x14ac:dyDescent="0.35">
      <c r="B35" s="10">
        <v>9</v>
      </c>
      <c r="C35">
        <v>0.2</v>
      </c>
      <c r="K35">
        <v>0.2</v>
      </c>
      <c r="L35">
        <v>0.2</v>
      </c>
      <c r="M35" s="130">
        <v>0.3214285714285714</v>
      </c>
      <c r="N35">
        <v>0.2</v>
      </c>
    </row>
    <row r="36" spans="2:14" x14ac:dyDescent="0.35">
      <c r="B36" s="10">
        <v>8</v>
      </c>
      <c r="C36">
        <v>0.2</v>
      </c>
      <c r="K36">
        <v>0.1</v>
      </c>
      <c r="L36">
        <v>0.1</v>
      </c>
      <c r="M36" s="130">
        <v>0.2857142857142857</v>
      </c>
      <c r="N36">
        <v>0.2</v>
      </c>
    </row>
    <row r="37" spans="2:14" x14ac:dyDescent="0.35">
      <c r="B37" s="10">
        <v>7</v>
      </c>
      <c r="C37">
        <v>0</v>
      </c>
      <c r="K37">
        <v>0.1</v>
      </c>
      <c r="L37">
        <v>0.1</v>
      </c>
      <c r="M37" s="130">
        <v>0.25</v>
      </c>
      <c r="N37">
        <v>0</v>
      </c>
    </row>
    <row r="38" spans="2:14" x14ac:dyDescent="0.35">
      <c r="B38" s="10">
        <v>6</v>
      </c>
      <c r="C38">
        <v>0</v>
      </c>
      <c r="K38">
        <v>0.1</v>
      </c>
      <c r="L38">
        <v>0.1</v>
      </c>
      <c r="M38" s="130">
        <v>0.21428571428571427</v>
      </c>
      <c r="N38">
        <v>0</v>
      </c>
    </row>
    <row r="39" spans="2:14" x14ac:dyDescent="0.35">
      <c r="B39" s="10">
        <v>5</v>
      </c>
      <c r="C39">
        <v>0</v>
      </c>
      <c r="K39">
        <v>0.1</v>
      </c>
      <c r="L39">
        <v>0.1</v>
      </c>
      <c r="M39" s="130">
        <v>0.17857142857142855</v>
      </c>
      <c r="N39">
        <v>0</v>
      </c>
    </row>
    <row r="40" spans="2:14" x14ac:dyDescent="0.35">
      <c r="B40" s="10">
        <v>4</v>
      </c>
      <c r="C40">
        <v>0</v>
      </c>
      <c r="K40">
        <v>0</v>
      </c>
      <c r="L40">
        <v>0</v>
      </c>
      <c r="M40" s="130">
        <v>0.14285714285714285</v>
      </c>
      <c r="N40">
        <v>0</v>
      </c>
    </row>
    <row r="41" spans="2:14" x14ac:dyDescent="0.35">
      <c r="B41" s="10">
        <v>3</v>
      </c>
      <c r="C41">
        <v>0</v>
      </c>
      <c r="K41">
        <v>0</v>
      </c>
      <c r="L41">
        <v>0</v>
      </c>
      <c r="M41" s="130">
        <v>0.10714285714285714</v>
      </c>
      <c r="N41">
        <v>0</v>
      </c>
    </row>
    <row r="42" spans="2:14" x14ac:dyDescent="0.35">
      <c r="B42" s="10">
        <v>2</v>
      </c>
      <c r="C42">
        <v>0</v>
      </c>
      <c r="K42">
        <v>0</v>
      </c>
      <c r="L42">
        <v>0</v>
      </c>
      <c r="M42" s="130">
        <v>7.1428571428571425E-2</v>
      </c>
      <c r="N42">
        <v>0</v>
      </c>
    </row>
    <row r="43" spans="2:14" x14ac:dyDescent="0.35">
      <c r="B43" s="10">
        <v>1</v>
      </c>
      <c r="C43">
        <v>0</v>
      </c>
      <c r="K43">
        <v>0</v>
      </c>
      <c r="L43">
        <v>0</v>
      </c>
      <c r="M43" s="130">
        <v>3.5714285714285712E-2</v>
      </c>
      <c r="N43">
        <v>0</v>
      </c>
    </row>
    <row r="44" spans="2:14" x14ac:dyDescent="0.35">
      <c r="B44" s="10">
        <v>0</v>
      </c>
      <c r="C44">
        <v>0</v>
      </c>
      <c r="K44">
        <v>0</v>
      </c>
      <c r="L44">
        <v>0</v>
      </c>
      <c r="M44" s="130">
        <v>0</v>
      </c>
      <c r="N44">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19750-BC37-48AB-B5A3-932057C09AAC}">
  <dimension ref="A1:DV70"/>
  <sheetViews>
    <sheetView topLeftCell="A35" zoomScaleNormal="100" workbookViewId="0">
      <selection activeCell="B49" sqref="B49"/>
    </sheetView>
  </sheetViews>
  <sheetFormatPr defaultRowHeight="14.5" outlineLevelCol="1" x14ac:dyDescent="0.35"/>
  <cols>
    <col min="1" max="1" width="2.81640625" customWidth="1"/>
    <col min="2" max="2" width="19.54296875" bestFit="1" customWidth="1"/>
    <col min="3" max="3" width="39.1796875" hidden="1" customWidth="1" outlineLevel="1"/>
    <col min="4" max="60" width="10.7265625" hidden="1" customWidth="1" outlineLevel="1"/>
    <col min="61" max="61" width="2.81640625" customWidth="1" collapsed="1"/>
    <col min="62" max="126" width="2.81640625" customWidth="1"/>
  </cols>
  <sheetData>
    <row r="1" spans="1:126" s="15" customFormat="1" ht="30" customHeight="1" x14ac:dyDescent="0.3">
      <c r="A1" s="29" t="s">
        <v>240</v>
      </c>
      <c r="B1" s="29" t="s">
        <v>241</v>
      </c>
      <c r="C1" s="30" t="s">
        <v>242</v>
      </c>
      <c r="D1" s="29" t="s">
        <v>243</v>
      </c>
      <c r="E1" s="30" t="s">
        <v>244</v>
      </c>
      <c r="F1" s="30" t="s">
        <v>245</v>
      </c>
      <c r="G1" s="30" t="s">
        <v>244</v>
      </c>
      <c r="H1" s="30" t="s">
        <v>245</v>
      </c>
      <c r="I1" s="30" t="s">
        <v>244</v>
      </c>
      <c r="J1" s="30" t="s">
        <v>245</v>
      </c>
      <c r="K1" s="30" t="s">
        <v>244</v>
      </c>
      <c r="L1" s="30" t="s">
        <v>245</v>
      </c>
      <c r="M1" s="30" t="s">
        <v>244</v>
      </c>
      <c r="N1" s="30" t="s">
        <v>245</v>
      </c>
      <c r="O1" s="30" t="s">
        <v>244</v>
      </c>
      <c r="P1" s="30" t="s">
        <v>245</v>
      </c>
      <c r="Q1" s="30" t="s">
        <v>244</v>
      </c>
      <c r="R1" s="30" t="s">
        <v>245</v>
      </c>
      <c r="S1" s="30" t="s">
        <v>244</v>
      </c>
      <c r="T1" s="30" t="s">
        <v>245</v>
      </c>
      <c r="U1" s="30" t="s">
        <v>244</v>
      </c>
      <c r="V1" s="30" t="s">
        <v>245</v>
      </c>
      <c r="W1" s="30" t="s">
        <v>244</v>
      </c>
      <c r="X1" s="30" t="s">
        <v>245</v>
      </c>
      <c r="Y1" s="30" t="s">
        <v>244</v>
      </c>
      <c r="Z1" s="30" t="s">
        <v>245</v>
      </c>
      <c r="AA1" s="30" t="s">
        <v>244</v>
      </c>
      <c r="AB1" s="30" t="s">
        <v>245</v>
      </c>
      <c r="AC1" s="30" t="s">
        <v>244</v>
      </c>
      <c r="AD1" s="30" t="s">
        <v>245</v>
      </c>
      <c r="AE1" s="30" t="s">
        <v>244</v>
      </c>
      <c r="AF1" s="30" t="s">
        <v>245</v>
      </c>
      <c r="AG1" s="30" t="s">
        <v>244</v>
      </c>
      <c r="AH1" s="30" t="s">
        <v>245</v>
      </c>
      <c r="AI1" s="30" t="s">
        <v>244</v>
      </c>
      <c r="AJ1" s="30" t="s">
        <v>245</v>
      </c>
      <c r="AK1" s="30" t="s">
        <v>244</v>
      </c>
      <c r="AL1" s="30" t="s">
        <v>245</v>
      </c>
      <c r="AM1" s="30" t="s">
        <v>244</v>
      </c>
      <c r="AN1" s="30" t="s">
        <v>245</v>
      </c>
      <c r="AO1" s="30" t="s">
        <v>244</v>
      </c>
      <c r="AP1" s="30" t="s">
        <v>245</v>
      </c>
      <c r="AQ1" s="30" t="s">
        <v>244</v>
      </c>
      <c r="AR1" s="30" t="s">
        <v>245</v>
      </c>
      <c r="AS1" s="30" t="s">
        <v>244</v>
      </c>
      <c r="AT1" s="30" t="s">
        <v>245</v>
      </c>
      <c r="AU1" s="30" t="s">
        <v>244</v>
      </c>
      <c r="AV1" s="30" t="s">
        <v>245</v>
      </c>
      <c r="AW1" s="30" t="s">
        <v>244</v>
      </c>
      <c r="AX1" s="30" t="s">
        <v>245</v>
      </c>
      <c r="AY1" s="30" t="s">
        <v>244</v>
      </c>
      <c r="AZ1" s="30" t="s">
        <v>245</v>
      </c>
      <c r="BA1" s="30" t="s">
        <v>244</v>
      </c>
      <c r="BB1" s="30" t="s">
        <v>245</v>
      </c>
      <c r="BC1" s="30" t="s">
        <v>244</v>
      </c>
      <c r="BD1" s="30" t="s">
        <v>245</v>
      </c>
      <c r="BE1" s="30" t="s">
        <v>244</v>
      </c>
      <c r="BF1" s="30" t="s">
        <v>245</v>
      </c>
      <c r="BG1" s="30" t="s">
        <v>244</v>
      </c>
      <c r="BH1" s="30" t="s">
        <v>245</v>
      </c>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row>
    <row r="2" spans="1:126" x14ac:dyDescent="0.35">
      <c r="A2" s="1"/>
      <c r="B2" s="1"/>
      <c r="C2" s="3"/>
      <c r="D2" s="1"/>
      <c r="E2" s="3" t="s">
        <v>1</v>
      </c>
      <c r="F2" s="3" t="s">
        <v>2</v>
      </c>
      <c r="G2" s="3" t="s">
        <v>1</v>
      </c>
      <c r="H2" s="3" t="s">
        <v>2</v>
      </c>
      <c r="I2" s="3" t="s">
        <v>1</v>
      </c>
      <c r="J2" s="3" t="s">
        <v>2</v>
      </c>
      <c r="K2" s="3" t="s">
        <v>1</v>
      </c>
      <c r="L2" s="3" t="s">
        <v>2</v>
      </c>
      <c r="M2" s="3" t="s">
        <v>1</v>
      </c>
      <c r="N2" s="3" t="s">
        <v>2</v>
      </c>
      <c r="O2" s="3" t="s">
        <v>1</v>
      </c>
      <c r="P2" s="3" t="s">
        <v>2</v>
      </c>
      <c r="Q2" s="3" t="s">
        <v>1</v>
      </c>
      <c r="R2" s="3" t="s">
        <v>2</v>
      </c>
      <c r="S2" s="3" t="s">
        <v>1</v>
      </c>
      <c r="T2" s="3" t="s">
        <v>2</v>
      </c>
      <c r="U2" s="3" t="s">
        <v>1</v>
      </c>
      <c r="V2" s="3" t="s">
        <v>2</v>
      </c>
      <c r="W2" s="3" t="s">
        <v>1</v>
      </c>
      <c r="X2" s="3" t="s">
        <v>2</v>
      </c>
      <c r="Y2" s="3" t="s">
        <v>1</v>
      </c>
      <c r="Z2" s="3" t="s">
        <v>2</v>
      </c>
      <c r="AA2" s="3" t="s">
        <v>1</v>
      </c>
      <c r="AB2" s="3" t="s">
        <v>2</v>
      </c>
      <c r="AC2" s="3" t="s">
        <v>1</v>
      </c>
      <c r="AD2" s="3" t="s">
        <v>2</v>
      </c>
      <c r="AE2" s="3" t="s">
        <v>1</v>
      </c>
      <c r="AF2" s="3" t="s">
        <v>2</v>
      </c>
      <c r="AG2" s="3" t="s">
        <v>1</v>
      </c>
      <c r="AH2" s="3" t="s">
        <v>2</v>
      </c>
      <c r="AI2" s="3" t="s">
        <v>1</v>
      </c>
      <c r="AJ2" s="3" t="s">
        <v>2</v>
      </c>
      <c r="AK2" s="3" t="s">
        <v>1</v>
      </c>
      <c r="AL2" s="3" t="s">
        <v>2</v>
      </c>
      <c r="AM2" s="3" t="s">
        <v>1</v>
      </c>
      <c r="AN2" s="3" t="s">
        <v>2</v>
      </c>
      <c r="AO2" s="3" t="s">
        <v>1</v>
      </c>
      <c r="AP2" s="3" t="s">
        <v>2</v>
      </c>
      <c r="AQ2" s="3" t="s">
        <v>1</v>
      </c>
      <c r="AR2" s="3" t="s">
        <v>2</v>
      </c>
      <c r="AS2" s="3" t="s">
        <v>1</v>
      </c>
      <c r="AT2" s="3" t="s">
        <v>2</v>
      </c>
      <c r="AU2" s="3" t="s">
        <v>1</v>
      </c>
      <c r="AV2" s="3" t="s">
        <v>2</v>
      </c>
      <c r="AW2" s="3" t="s">
        <v>1</v>
      </c>
      <c r="AX2" s="3" t="s">
        <v>2</v>
      </c>
      <c r="AY2" s="3" t="s">
        <v>1</v>
      </c>
      <c r="AZ2" s="3" t="s">
        <v>2</v>
      </c>
      <c r="BA2" s="3" t="s">
        <v>1</v>
      </c>
      <c r="BB2" s="3" t="s">
        <v>2</v>
      </c>
      <c r="BC2" s="3" t="s">
        <v>1</v>
      </c>
      <c r="BD2" s="3" t="s">
        <v>2</v>
      </c>
      <c r="BE2" s="3" t="s">
        <v>1</v>
      </c>
      <c r="BF2" s="3" t="s">
        <v>2</v>
      </c>
      <c r="BG2" s="3" t="s">
        <v>1</v>
      </c>
      <c r="BH2" s="3" t="s">
        <v>2</v>
      </c>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2" t="s">
        <v>246</v>
      </c>
      <c r="DN2" s="1" t="s">
        <v>247</v>
      </c>
      <c r="DO2" s="2" t="s">
        <v>248</v>
      </c>
      <c r="DP2" s="1" t="s">
        <v>249</v>
      </c>
      <c r="DQ2" s="2" t="s">
        <v>250</v>
      </c>
      <c r="DR2" s="1" t="s">
        <v>251</v>
      </c>
      <c r="DS2" s="2" t="s">
        <v>252</v>
      </c>
      <c r="DT2" s="1" t="s">
        <v>253</v>
      </c>
      <c r="DU2" s="2" t="s">
        <v>254</v>
      </c>
      <c r="DV2" s="1" t="s">
        <v>255</v>
      </c>
    </row>
    <row r="3" spans="1:126" hidden="1" x14ac:dyDescent="0.35">
      <c r="A3" s="1"/>
      <c r="B3" s="1">
        <v>1</v>
      </c>
      <c r="C3" s="3">
        <v>2</v>
      </c>
      <c r="D3" s="1">
        <v>3</v>
      </c>
      <c r="E3" s="1">
        <v>4</v>
      </c>
      <c r="F3" s="3">
        <v>5</v>
      </c>
      <c r="G3" s="1">
        <v>6</v>
      </c>
      <c r="H3" s="1">
        <v>7</v>
      </c>
      <c r="I3" s="3">
        <v>8</v>
      </c>
      <c r="J3" s="1">
        <v>9</v>
      </c>
      <c r="K3" s="1">
        <v>10</v>
      </c>
      <c r="L3" s="3">
        <v>11</v>
      </c>
      <c r="M3" s="1">
        <v>12</v>
      </c>
      <c r="N3" s="1">
        <v>13</v>
      </c>
      <c r="O3" s="3">
        <v>14</v>
      </c>
      <c r="P3" s="1">
        <v>15</v>
      </c>
      <c r="Q3" s="1">
        <v>16</v>
      </c>
      <c r="R3" s="3">
        <v>17</v>
      </c>
      <c r="S3" s="1">
        <v>18</v>
      </c>
      <c r="T3" s="1">
        <v>19</v>
      </c>
      <c r="U3" s="3">
        <v>20</v>
      </c>
      <c r="V3" s="1">
        <v>21</v>
      </c>
      <c r="W3" s="1">
        <v>22</v>
      </c>
      <c r="X3" s="3">
        <v>23</v>
      </c>
      <c r="Y3" s="1">
        <v>24</v>
      </c>
      <c r="Z3" s="1">
        <v>25</v>
      </c>
      <c r="AA3" s="3">
        <v>26</v>
      </c>
      <c r="AB3" s="1">
        <v>27</v>
      </c>
      <c r="AC3" s="1">
        <v>28</v>
      </c>
      <c r="AD3" s="3">
        <v>29</v>
      </c>
      <c r="AE3" s="1">
        <v>30</v>
      </c>
      <c r="AF3" s="1">
        <v>31</v>
      </c>
      <c r="AG3" s="3">
        <v>32</v>
      </c>
      <c r="AH3" s="1">
        <v>33</v>
      </c>
      <c r="AI3" s="1">
        <v>34</v>
      </c>
      <c r="AJ3" s="3">
        <v>35</v>
      </c>
      <c r="AK3" s="1">
        <v>36</v>
      </c>
      <c r="AL3" s="1">
        <v>37</v>
      </c>
      <c r="AM3" s="3">
        <v>38</v>
      </c>
      <c r="AN3" s="1">
        <v>39</v>
      </c>
      <c r="AO3" s="1">
        <v>40</v>
      </c>
      <c r="AP3" s="3">
        <v>41</v>
      </c>
      <c r="AQ3" s="1">
        <v>42</v>
      </c>
      <c r="AR3" s="1">
        <v>43</v>
      </c>
      <c r="AS3" s="3">
        <v>44</v>
      </c>
      <c r="AT3" s="1">
        <v>45</v>
      </c>
      <c r="AU3" s="1">
        <v>46</v>
      </c>
      <c r="AV3" s="3">
        <v>47</v>
      </c>
      <c r="AW3" s="1">
        <v>48</v>
      </c>
      <c r="AX3" s="1">
        <v>49</v>
      </c>
      <c r="AY3" s="3">
        <v>50</v>
      </c>
      <c r="AZ3" s="1">
        <v>51</v>
      </c>
      <c r="BA3" s="1">
        <v>52</v>
      </c>
      <c r="BB3" s="3">
        <v>53</v>
      </c>
      <c r="BC3" s="1">
        <v>54</v>
      </c>
      <c r="BD3" s="1">
        <v>55</v>
      </c>
      <c r="BE3" s="3">
        <v>56</v>
      </c>
      <c r="BF3" s="1">
        <v>57</v>
      </c>
      <c r="BG3" s="1">
        <v>58</v>
      </c>
      <c r="BH3" s="3">
        <v>59</v>
      </c>
      <c r="BI3" s="1">
        <v>60</v>
      </c>
      <c r="BJ3" s="1">
        <v>61</v>
      </c>
      <c r="BK3" s="3">
        <v>62</v>
      </c>
      <c r="BL3" s="1">
        <v>63</v>
      </c>
      <c r="BM3" s="1">
        <v>64</v>
      </c>
      <c r="BN3" s="3">
        <v>65</v>
      </c>
      <c r="BO3" s="1">
        <v>66</v>
      </c>
      <c r="BP3" s="1">
        <v>67</v>
      </c>
      <c r="BQ3" s="3">
        <v>68</v>
      </c>
      <c r="BR3" s="1">
        <v>69</v>
      </c>
      <c r="BS3" s="1">
        <v>70</v>
      </c>
      <c r="BT3" s="3">
        <v>71</v>
      </c>
      <c r="BU3" s="1">
        <v>72</v>
      </c>
      <c r="BV3" s="1">
        <v>73</v>
      </c>
      <c r="BW3" s="3">
        <v>74</v>
      </c>
      <c r="BX3" s="1">
        <v>75</v>
      </c>
      <c r="BY3" s="1">
        <v>76</v>
      </c>
      <c r="BZ3" s="3">
        <v>77</v>
      </c>
      <c r="CA3" s="1">
        <v>78</v>
      </c>
      <c r="CB3" s="1">
        <v>79</v>
      </c>
      <c r="CC3" s="3">
        <v>80</v>
      </c>
      <c r="CD3" s="1">
        <v>81</v>
      </c>
      <c r="CE3" s="1">
        <v>82</v>
      </c>
      <c r="CF3" s="3">
        <v>83</v>
      </c>
      <c r="CG3" s="1">
        <v>84</v>
      </c>
      <c r="CH3" s="1">
        <v>85</v>
      </c>
      <c r="CI3" s="3">
        <v>86</v>
      </c>
      <c r="CJ3" s="1">
        <v>87</v>
      </c>
      <c r="CK3" s="1">
        <v>88</v>
      </c>
      <c r="CL3" s="3">
        <v>89</v>
      </c>
      <c r="CM3" s="1">
        <v>90</v>
      </c>
      <c r="CN3" s="1">
        <v>91</v>
      </c>
      <c r="CO3" s="3">
        <v>92</v>
      </c>
      <c r="CP3" s="1">
        <v>93</v>
      </c>
      <c r="CQ3" s="1">
        <v>94</v>
      </c>
      <c r="CR3" s="3">
        <v>95</v>
      </c>
      <c r="CS3" s="1">
        <v>96</v>
      </c>
      <c r="CT3" s="1">
        <v>97</v>
      </c>
      <c r="CU3" s="3">
        <v>98</v>
      </c>
      <c r="CV3" s="1">
        <v>99</v>
      </c>
      <c r="CW3" s="1">
        <v>100</v>
      </c>
      <c r="CX3" s="3">
        <v>101</v>
      </c>
      <c r="CY3" s="1">
        <v>102</v>
      </c>
      <c r="CZ3" s="1">
        <v>103</v>
      </c>
      <c r="DA3" s="3">
        <v>104</v>
      </c>
      <c r="DB3" s="1">
        <v>105</v>
      </c>
      <c r="DC3" s="1">
        <v>106</v>
      </c>
      <c r="DD3" s="3">
        <v>107</v>
      </c>
      <c r="DE3" s="1">
        <v>108</v>
      </c>
      <c r="DF3" s="1">
        <v>109</v>
      </c>
      <c r="DG3" s="3">
        <v>110</v>
      </c>
      <c r="DH3" s="1">
        <v>111</v>
      </c>
      <c r="DI3" s="1">
        <v>112</v>
      </c>
      <c r="DJ3" s="3">
        <v>113</v>
      </c>
      <c r="DK3" s="1">
        <v>114</v>
      </c>
      <c r="DL3" s="1">
        <v>115</v>
      </c>
      <c r="DM3" s="3">
        <v>116</v>
      </c>
      <c r="DN3" s="1">
        <v>117</v>
      </c>
      <c r="DO3" s="1">
        <v>118</v>
      </c>
      <c r="DP3" s="3">
        <v>119</v>
      </c>
      <c r="DQ3" s="1">
        <v>120</v>
      </c>
      <c r="DR3" s="1">
        <v>121</v>
      </c>
      <c r="DS3" s="3">
        <v>122</v>
      </c>
      <c r="DT3" s="1">
        <v>123</v>
      </c>
      <c r="DU3" s="1">
        <v>124</v>
      </c>
      <c r="DV3" s="3">
        <v>125</v>
      </c>
    </row>
    <row r="4" spans="1:126" x14ac:dyDescent="0.35">
      <c r="A4" s="1" t="s">
        <v>256</v>
      </c>
      <c r="B4" s="1" t="s">
        <v>257</v>
      </c>
      <c r="C4" s="1" t="s">
        <v>258</v>
      </c>
      <c r="D4" s="1" t="s">
        <v>259</v>
      </c>
      <c r="E4" s="1" t="s">
        <v>6</v>
      </c>
      <c r="F4" s="1" t="s">
        <v>10</v>
      </c>
      <c r="G4" s="1" t="s">
        <v>15</v>
      </c>
      <c r="H4" s="1" t="s">
        <v>14</v>
      </c>
      <c r="I4" s="1" t="s">
        <v>21</v>
      </c>
      <c r="J4" s="1" t="s">
        <v>22</v>
      </c>
      <c r="K4" s="1" t="s">
        <v>26</v>
      </c>
      <c r="L4" s="1" t="s">
        <v>25</v>
      </c>
      <c r="M4" s="1" t="s">
        <v>28</v>
      </c>
      <c r="N4" s="1" t="s">
        <v>30</v>
      </c>
      <c r="O4" s="1" t="s">
        <v>32</v>
      </c>
      <c r="P4" s="1" t="s">
        <v>31</v>
      </c>
      <c r="Q4" s="1" t="s">
        <v>37</v>
      </c>
      <c r="R4" s="1" t="s">
        <v>36</v>
      </c>
      <c r="S4" s="1" t="s">
        <v>40</v>
      </c>
      <c r="T4" s="1" t="s">
        <v>39</v>
      </c>
      <c r="U4" s="1" t="s">
        <v>46</v>
      </c>
      <c r="V4" s="1" t="s">
        <v>45</v>
      </c>
      <c r="W4" s="1" t="s">
        <v>48</v>
      </c>
      <c r="X4" s="1" t="s">
        <v>49</v>
      </c>
      <c r="Y4" s="1" t="s">
        <v>53</v>
      </c>
      <c r="Z4" s="1" t="s">
        <v>52</v>
      </c>
      <c r="AA4" s="1" t="s">
        <v>57</v>
      </c>
      <c r="AB4" s="1" t="s">
        <v>56</v>
      </c>
      <c r="AC4" s="1" t="s">
        <v>59</v>
      </c>
      <c r="AD4" s="1" t="s">
        <v>62</v>
      </c>
      <c r="AE4" s="1" t="s">
        <v>65</v>
      </c>
      <c r="AF4" s="1" t="s">
        <v>63</v>
      </c>
      <c r="AG4" s="1" t="s">
        <v>68</v>
      </c>
      <c r="AH4" s="1" t="s">
        <v>67</v>
      </c>
      <c r="AI4" s="1" t="s">
        <v>71</v>
      </c>
      <c r="AJ4" s="1" t="s">
        <v>74</v>
      </c>
      <c r="AK4" s="1" t="s">
        <v>77</v>
      </c>
      <c r="AL4" s="1" t="s">
        <v>78</v>
      </c>
      <c r="AM4" s="1" t="s">
        <v>82</v>
      </c>
      <c r="AN4" s="1" t="s">
        <v>79</v>
      </c>
      <c r="AO4" s="1" t="s">
        <v>83</v>
      </c>
      <c r="AP4" s="1" t="s">
        <v>86</v>
      </c>
      <c r="AQ4" s="1" t="s">
        <v>90</v>
      </c>
      <c r="AR4" s="1" t="s">
        <v>88</v>
      </c>
      <c r="AS4" s="1" t="s">
        <v>91</v>
      </c>
      <c r="AT4" s="1" t="s">
        <v>93</v>
      </c>
      <c r="AU4" s="1" t="s">
        <v>96</v>
      </c>
      <c r="AV4" s="1" t="s">
        <v>97</v>
      </c>
      <c r="AW4" s="1" t="s">
        <v>102</v>
      </c>
      <c r="AX4" s="1" t="s">
        <v>103</v>
      </c>
      <c r="AY4" s="1" t="s">
        <v>106</v>
      </c>
      <c r="AZ4" s="1" t="s">
        <v>107</v>
      </c>
      <c r="BA4" s="1" t="s">
        <v>109</v>
      </c>
      <c r="BB4" s="1" t="s">
        <v>108</v>
      </c>
      <c r="BC4" s="1" t="s">
        <v>114</v>
      </c>
      <c r="BD4" s="1" t="s">
        <v>115</v>
      </c>
      <c r="BE4" s="1" t="s">
        <v>117</v>
      </c>
      <c r="BF4" s="1" t="s">
        <v>116</v>
      </c>
      <c r="BG4" s="1" t="s">
        <v>123</v>
      </c>
      <c r="BH4" s="1" t="s">
        <v>120</v>
      </c>
      <c r="BI4" s="9" t="str">
        <f>IF(E$2="most",VLOOKUP(E4,'Key 1'!$A:$B,2,0),IF(E$2="least",VLOOKUP(E4,'Key 1'!$A:$C,3,0),0))</f>
        <v>A</v>
      </c>
      <c r="BJ4" s="9" t="str">
        <f>IF(F$2="most",VLOOKUP(F4,'Key 1'!$A:$B,2,0),IF(F$2="least",VLOOKUP(F4,'Key 1'!$A:$C,3,0),0))</f>
        <v>C</v>
      </c>
      <c r="BK4" s="9" t="str">
        <f>IF(G$2="most",VLOOKUP(G4,'Key 1'!$A:$B,2,0),IF(G$2="least",VLOOKUP(G4,'Key 1'!$A:$C,3,0),0))</f>
        <v>B</v>
      </c>
      <c r="BL4" s="9" t="str">
        <f>IF(H$2="most",VLOOKUP(H4,'Key 1'!$A:$B,2,0),IF(H$2="least",VLOOKUP(H4,'Key 1'!$A:$C,3,0),0))</f>
        <v>C</v>
      </c>
      <c r="BM4" s="9" t="str">
        <f>IF(I$2="most",VLOOKUP(I4,'Key 1'!$A:$B,2,0),IF(I$2="least",VLOOKUP(I4,'Key 1'!$A:$C,3,0),0))</f>
        <v>B</v>
      </c>
      <c r="BN4" s="9" t="str">
        <f>IF(J$2="most",VLOOKUP(J4,'Key 1'!$A:$B,2,0),IF(J$2="least",VLOOKUP(J4,'Key 1'!$A:$C,3,0),0))</f>
        <v>D</v>
      </c>
      <c r="BO4" s="9" t="str">
        <f>IF(K$2="most",VLOOKUP(K4,'Key 1'!$A:$B,2,0),IF(K$2="least",VLOOKUP(K4,'Key 1'!$A:$C,3,0),0))</f>
        <v>B</v>
      </c>
      <c r="BP4" s="9" t="str">
        <f>IF(L$2="most",VLOOKUP(L4,'Key 1'!$A:$B,2,0),IF(L$2="least",VLOOKUP(L4,'Key 1'!$A:$C,3,0),0))</f>
        <v>D</v>
      </c>
      <c r="BQ4" s="9" t="str">
        <f>IF(M$2="most",VLOOKUP(M4,'Key 1'!$A:$B,2,0),IF(M$2="least",VLOOKUP(M4,'Key 1'!$A:$C,3,0),0))</f>
        <v>C</v>
      </c>
      <c r="BR4" s="9" t="str">
        <f>IF(N$2="most",VLOOKUP(N4,'Key 1'!$A:$B,2,0),IF(N$2="least",VLOOKUP(N4,'Key 1'!$A:$C,3,0),0))</f>
        <v>D</v>
      </c>
      <c r="BS4" s="9" t="str">
        <f>IF(O$2="most",VLOOKUP(O4,'Key 1'!$A:$B,2,0),IF(O$2="least",VLOOKUP(O4,'Key 1'!$A:$C,3,0),0))</f>
        <v>A</v>
      </c>
      <c r="BT4" s="9" t="str">
        <f>IF(P$2="most",VLOOKUP(P4,'Key 1'!$A:$B,2,0),IF(P$2="least",VLOOKUP(P4,'Key 1'!$A:$C,3,0),0))</f>
        <v>D</v>
      </c>
      <c r="BU4" s="9" t="str">
        <f>IF(Q$2="most",VLOOKUP(Q4,'Key 1'!$A:$B,2,0),IF(Q$2="least",VLOOKUP(Q4,'Key 1'!$A:$C,3,0),0))</f>
        <v>B</v>
      </c>
      <c r="BV4" s="9" t="str">
        <f>IF(R$2="most",VLOOKUP(R4,'Key 1'!$A:$B,2,0),IF(R$2="least",VLOOKUP(R4,'Key 1'!$A:$C,3,0),0))</f>
        <v>C</v>
      </c>
      <c r="BW4" s="9" t="str">
        <f>IF(S$2="most",VLOOKUP(S4,'Key 1'!$A:$B,2,0),IF(S$2="least",VLOOKUP(S4,'Key 1'!$A:$C,3,0),0))</f>
        <v>C</v>
      </c>
      <c r="BX4" s="9" t="str">
        <f>IF(T$2="most",VLOOKUP(T4,'Key 1'!$A:$B,2,0),IF(T$2="least",VLOOKUP(T4,'Key 1'!$A:$C,3,0),0))</f>
        <v>A</v>
      </c>
      <c r="BY4" s="9" t="str">
        <f>IF(U$2="most",VLOOKUP(U4,'Key 1'!$A:$B,2,0),IF(U$2="least",VLOOKUP(U4,'Key 1'!$A:$C,3,0),0))</f>
        <v>B</v>
      </c>
      <c r="BZ4" s="9" t="str">
        <f>IF(V$2="most",VLOOKUP(V4,'Key 1'!$A:$B,2,0),IF(V$2="least",VLOOKUP(V4,'Key 1'!$A:$C,3,0),0))</f>
        <v>A</v>
      </c>
      <c r="CA4" s="9" t="str">
        <f>IF(W$2="most",VLOOKUP(W4,'Key 1'!$A:$B,2,0),IF(W$2="least",VLOOKUP(W4,'Key 1'!$A:$C,3,0),0))</f>
        <v>A</v>
      </c>
      <c r="CB4" s="9" t="str">
        <f>IF(X$2="most",VLOOKUP(X4,'Key 1'!$A:$B,2,0),IF(X$2="least",VLOOKUP(X4,'Key 1'!$A:$C,3,0),0))</f>
        <v>D</v>
      </c>
      <c r="CC4" s="9" t="str">
        <f>IF(Y$2="most",VLOOKUP(Y4,'Key 1'!$A:$B,2,0),IF(Y$2="least",VLOOKUP(Y4,'Key 1'!$A:$C,3,0),0))</f>
        <v>B</v>
      </c>
      <c r="CD4" s="9" t="str">
        <f>IF(Z$2="most",VLOOKUP(Z4,'Key 1'!$A:$B,2,0),IF(Z$2="least",VLOOKUP(Z4,'Key 1'!$A:$C,3,0),0))</f>
        <v>D</v>
      </c>
      <c r="CE4" s="9" t="str">
        <f>IF(AA$2="most",VLOOKUP(AA4,'Key 1'!$A:$B,2,0),IF(AA$2="least",VLOOKUP(AA4,'Key 1'!$A:$C,3,0),0))</f>
        <v>C</v>
      </c>
      <c r="CF4" s="9" t="str">
        <f>IF(AB$2="most",VLOOKUP(AB4,'Key 1'!$A:$B,2,0),IF(AB$2="least",VLOOKUP(AB4,'Key 1'!$A:$C,3,0),0))</f>
        <v>D</v>
      </c>
      <c r="CG4" s="9" t="str">
        <f>IF(AC$2="most",VLOOKUP(AC4,'Key 1'!$A:$B,2,0),IF(AC$2="least",VLOOKUP(AC4,'Key 1'!$A:$C,3,0),0))</f>
        <v>B</v>
      </c>
      <c r="CH4" s="9" t="str">
        <f>IF(AD$2="most",VLOOKUP(AD4,'Key 1'!$A:$B,2,0),IF(AD$2="least",VLOOKUP(AD4,'Key 1'!$A:$C,3,0),0))</f>
        <v>C</v>
      </c>
      <c r="CI4" s="9" t="str">
        <f>IF(AE$2="most",VLOOKUP(AE4,'Key 1'!$A:$B,2,0),IF(AE$2="least",VLOOKUP(AE4,'Key 1'!$A:$C,3,0),0))</f>
        <v>B</v>
      </c>
      <c r="CJ4" s="9" t="str">
        <f>IF(AF$2="most",VLOOKUP(AF4,'Key 1'!$A:$B,2,0),IF(AF$2="least",VLOOKUP(AF4,'Key 1'!$A:$C,3,0),0))</f>
        <v>C</v>
      </c>
      <c r="CK4" s="9" t="str">
        <f>IF(AG$2="most",VLOOKUP(AG4,'Key 1'!$A:$B,2,0),IF(AG$2="least",VLOOKUP(AG4,'Key 1'!$A:$C,3,0),0))</f>
        <v>C</v>
      </c>
      <c r="CL4" s="9" t="str">
        <f>IF(AH$2="most",VLOOKUP(AH4,'Key 1'!$A:$B,2,0),IF(AH$2="least",VLOOKUP(AH4,'Key 1'!$A:$C,3,0),0))</f>
        <v>A</v>
      </c>
      <c r="CM4" s="9" t="str">
        <f>IF(AI$2="most",VLOOKUP(AI4,'Key 1'!$A:$B,2,0),IF(AI$2="least",VLOOKUP(AI4,'Key 1'!$A:$C,3,0),0))</f>
        <v>C</v>
      </c>
      <c r="CN4" s="9" t="str">
        <f>IF(AJ$2="most",VLOOKUP(AJ4,'Key 1'!$A:$B,2,0),IF(AJ$2="least",VLOOKUP(AJ4,'Key 1'!$A:$C,3,0),0))</f>
        <v>A</v>
      </c>
      <c r="CO4" s="9" t="str">
        <f>IF(AK$2="most",VLOOKUP(AK4,'Key 1'!$A:$B,2,0),IF(AK$2="least",VLOOKUP(AK4,'Key 1'!$A:$C,3,0),0))</f>
        <v>B</v>
      </c>
      <c r="CP4" s="9" t="str">
        <f>IF(AL$2="most",VLOOKUP(AL4,'Key 1'!$A:$B,2,0),IF(AL$2="least",VLOOKUP(AL4,'Key 1'!$A:$C,3,0),0))</f>
        <v>C</v>
      </c>
      <c r="CQ4" s="9" t="str">
        <f>IF(AM$2="most",VLOOKUP(AM4,'Key 1'!$A:$B,2,0),IF(AM$2="least",VLOOKUP(AM4,'Key 1'!$A:$C,3,0),0))</f>
        <v>A</v>
      </c>
      <c r="CR4" s="9" t="str">
        <f>IF(AN$2="most",VLOOKUP(AN4,'Key 1'!$A:$B,2,0),IF(AN$2="least",VLOOKUP(AN4,'Key 1'!$A:$C,3,0),0))</f>
        <v>D</v>
      </c>
      <c r="CS4" s="9" t="str">
        <f>IF(AO$2="most",VLOOKUP(AO4,'Key 1'!$A:$B,2,0),IF(AO$2="least",VLOOKUP(AO4,'Key 1'!$A:$C,3,0),0))</f>
        <v>B</v>
      </c>
      <c r="CT4" s="9" t="str">
        <f>IF(AP$2="most",VLOOKUP(AP4,'Key 1'!$A:$B,2,0),IF(AP$2="least",VLOOKUP(AP4,'Key 1'!$A:$C,3,0),0))</f>
        <v>C</v>
      </c>
      <c r="CU4" s="9" t="str">
        <f>IF(AQ$2="most",VLOOKUP(AQ4,'Key 1'!$A:$B,2,0),IF(AQ$2="least",VLOOKUP(AQ4,'Key 1'!$A:$C,3,0),0))</f>
        <v>B</v>
      </c>
      <c r="CV4" s="9" t="str">
        <f>IF(AR$2="most",VLOOKUP(AR4,'Key 1'!$A:$B,2,0),IF(AR$2="least",VLOOKUP(AR4,'Key 1'!$A:$C,3,0),0))</f>
        <v>D</v>
      </c>
      <c r="CW4" s="9" t="str">
        <f>IF(AS$2="most",VLOOKUP(AS4,'Key 1'!$A:$B,2,0),IF(AS$2="least",VLOOKUP(AS4,'Key 1'!$A:$C,3,0),0))</f>
        <v>C</v>
      </c>
      <c r="CX4" s="9" t="str">
        <f>IF(AT$2="most",VLOOKUP(AT4,'Key 1'!$A:$B,2,0),IF(AT$2="least",VLOOKUP(AT4,'Key 1'!$A:$C,3,0),0))</f>
        <v>S</v>
      </c>
      <c r="CY4" s="9" t="str">
        <f>IF(AU$2="most",VLOOKUP(AU4,'Key 1'!$A:$B,2,0),IF(AU$2="least",VLOOKUP(AU4,'Key 1'!$A:$C,3,0),0))</f>
        <v>A</v>
      </c>
      <c r="CZ4" s="9" t="str">
        <f>IF(AV$2="most",VLOOKUP(AV4,'Key 1'!$A:$B,2,0),IF(AV$2="least",VLOOKUP(AV4,'Key 1'!$A:$C,3,0),0))</f>
        <v>C</v>
      </c>
      <c r="DA4" s="9" t="str">
        <f>IF(AW$2="most",VLOOKUP(AW4,'Key 1'!$A:$B,2,0),IF(AW$2="least",VLOOKUP(AW4,'Key 1'!$A:$C,3,0),0))</f>
        <v>B</v>
      </c>
      <c r="DB4" s="9" t="str">
        <f>IF(AX$2="most",VLOOKUP(AX4,'Key 1'!$A:$B,2,0),IF(AX$2="least",VLOOKUP(AX4,'Key 1'!$A:$C,3,0),0))</f>
        <v>D</v>
      </c>
      <c r="DC4" s="9" t="str">
        <f>IF(AY$2="most",VLOOKUP(AY4,'Key 1'!$A:$B,2,0),IF(AY$2="least",VLOOKUP(AY4,'Key 1'!$A:$C,3,0),0))</f>
        <v>B</v>
      </c>
      <c r="DD4" s="9" t="str">
        <f>IF(AZ$2="most",VLOOKUP(AZ4,'Key 1'!$A:$B,2,0),IF(AZ$2="least",VLOOKUP(AZ4,'Key 1'!$A:$C,3,0),0))</f>
        <v>C</v>
      </c>
      <c r="DE4" s="9" t="str">
        <f>IF(BA$2="most",VLOOKUP(BA4,'Key 1'!$A:$B,2,0),IF(BA$2="least",VLOOKUP(BA4,'Key 1'!$A:$C,3,0),0))</f>
        <v>C</v>
      </c>
      <c r="DF4" s="9" t="str">
        <f>IF(BB$2="most",VLOOKUP(BB4,'Key 1'!$A:$B,2,0),IF(BB$2="least",VLOOKUP(BB4,'Key 1'!$A:$C,3,0),0))</f>
        <v>B</v>
      </c>
      <c r="DG4" s="9" t="str">
        <f>IF(BC$2="most",VLOOKUP(BC4,'Key 1'!$A:$B,2,0),IF(BC$2="least",VLOOKUP(BC4,'Key 1'!$A:$C,3,0),0))</f>
        <v>B</v>
      </c>
      <c r="DH4" s="9" t="str">
        <f>IF(BD$2="most",VLOOKUP(BD4,'Key 1'!$A:$B,2,0),IF(BD$2="least",VLOOKUP(BD4,'Key 1'!$A:$C,3,0),0))</f>
        <v>D</v>
      </c>
      <c r="DI4" s="9" t="str">
        <f>IF(BE$2="most",VLOOKUP(BE4,'Key 1'!$A:$B,2,0),IF(BE$2="least",VLOOKUP(BE4,'Key 1'!$A:$C,3,0),0))</f>
        <v>D</v>
      </c>
      <c r="DJ4" s="9" t="str">
        <f>IF(BF$2="most",VLOOKUP(BF4,'Key 1'!$A:$B,2,0),IF(BF$2="least",VLOOKUP(BF4,'Key 1'!$A:$C,3,0),0))</f>
        <v>B</v>
      </c>
      <c r="DK4" s="9" t="str">
        <f>IF(BG$2="most",VLOOKUP(BG4,'Key 1'!$A:$B,2,0),IF(BG$2="least",VLOOKUP(BG4,'Key 1'!$A:$C,3,0),0))</f>
        <v>D</v>
      </c>
      <c r="DL4" s="9" t="str">
        <f>IF(BH$2="most",VLOOKUP(BH4,'Key 1'!$A:$B,2,0),IF(BH$2="least",VLOOKUP(BH4,'Key 1'!$A:$C,3,0),0))</f>
        <v>C</v>
      </c>
      <c r="DM4" s="9">
        <f>COUNTIFS($E$2:$BH$2,"Most",BI4:DL4,"A")</f>
        <v>5</v>
      </c>
      <c r="DN4" s="9">
        <f>COUNTIFS($E$2:$BH$2,"Most",BI4:DL4,"B")</f>
        <v>14</v>
      </c>
      <c r="DO4" s="9">
        <f>COUNTIFS($E$2:$BH$2,"Most",BI4:DL4,"C")</f>
        <v>7</v>
      </c>
      <c r="DP4" s="9">
        <f>COUNTIFS($E$2:$BH$2,"Most",BI4:DL4,"D")</f>
        <v>2</v>
      </c>
      <c r="DQ4" s="9">
        <f>COUNTIFS($E$2:$BH$2,"Most",BI4:DL4,"N")</f>
        <v>0</v>
      </c>
      <c r="DR4" s="9">
        <f>COUNTIFS($E$2:$BH$2,"Least",BI4:DL4,"A")</f>
        <v>4</v>
      </c>
      <c r="DS4" s="9">
        <f>COUNTIFS($E$2:$BH$2,"Least",BI4:DL4,"B")</f>
        <v>2</v>
      </c>
      <c r="DT4" s="9">
        <f>COUNTIFS($E$2:$BH$2,"Least",BI4:DL4,"C")</f>
        <v>10</v>
      </c>
      <c r="DU4" s="9">
        <f>COUNTIFS($E$2:$BH$2,"Least",BI4:DL4,"D")</f>
        <v>11</v>
      </c>
      <c r="DV4" s="9">
        <f>COUNTIFS($E$2:$BH$2,"Least",BI4:DL4,"N")</f>
        <v>0</v>
      </c>
    </row>
    <row r="5" spans="1:126" x14ac:dyDescent="0.35">
      <c r="A5" s="1" t="s">
        <v>260</v>
      </c>
      <c r="B5" s="1" t="s">
        <v>261</v>
      </c>
      <c r="C5" s="1" t="s">
        <v>262</v>
      </c>
      <c r="D5" s="1" t="s">
        <v>263</v>
      </c>
      <c r="E5" s="1" t="s">
        <v>6</v>
      </c>
      <c r="F5" s="1" t="s">
        <v>8</v>
      </c>
      <c r="G5" s="1" t="s">
        <v>15</v>
      </c>
      <c r="H5" s="1" t="s">
        <v>17</v>
      </c>
      <c r="I5" s="1" t="s">
        <v>19</v>
      </c>
      <c r="J5" s="1" t="s">
        <v>20</v>
      </c>
      <c r="K5" s="1" t="s">
        <v>23</v>
      </c>
      <c r="L5" s="1" t="s">
        <v>25</v>
      </c>
      <c r="M5" s="1" t="s">
        <v>28</v>
      </c>
      <c r="N5" s="1" t="s">
        <v>29</v>
      </c>
      <c r="O5" s="1" t="s">
        <v>32</v>
      </c>
      <c r="P5" s="1" t="s">
        <v>33</v>
      </c>
      <c r="Q5" s="1" t="s">
        <v>36</v>
      </c>
      <c r="R5" s="1" t="s">
        <v>35</v>
      </c>
      <c r="S5" s="1" t="s">
        <v>40</v>
      </c>
      <c r="T5" s="1" t="s">
        <v>42</v>
      </c>
      <c r="U5" s="1" t="s">
        <v>44</v>
      </c>
      <c r="V5" s="1" t="s">
        <v>46</v>
      </c>
      <c r="W5" s="1" t="s">
        <v>47</v>
      </c>
      <c r="X5" s="1" t="s">
        <v>50</v>
      </c>
      <c r="Y5" s="1" t="s">
        <v>53</v>
      </c>
      <c r="Z5" s="1" t="s">
        <v>54</v>
      </c>
      <c r="AA5" s="1" t="s">
        <v>57</v>
      </c>
      <c r="AB5" s="1" t="s">
        <v>56</v>
      </c>
      <c r="AC5" s="1" t="s">
        <v>59</v>
      </c>
      <c r="AD5" s="1" t="s">
        <v>61</v>
      </c>
      <c r="AE5" s="1" t="s">
        <v>63</v>
      </c>
      <c r="AF5" s="1" t="s">
        <v>64</v>
      </c>
      <c r="AG5" s="1" t="s">
        <v>68</v>
      </c>
      <c r="AH5" s="1" t="s">
        <v>69</v>
      </c>
      <c r="AI5" s="1" t="s">
        <v>71</v>
      </c>
      <c r="AJ5" s="1" t="s">
        <v>72</v>
      </c>
      <c r="AK5" s="1" t="s">
        <v>77</v>
      </c>
      <c r="AL5" s="1" t="s">
        <v>75</v>
      </c>
      <c r="AM5" s="1" t="s">
        <v>79</v>
      </c>
      <c r="AN5" s="1" t="s">
        <v>81</v>
      </c>
      <c r="AO5" s="1" t="s">
        <v>83</v>
      </c>
      <c r="AP5" s="1" t="s">
        <v>85</v>
      </c>
      <c r="AQ5" s="1" t="s">
        <v>87</v>
      </c>
      <c r="AR5" s="1" t="s">
        <v>88</v>
      </c>
      <c r="AS5" s="1" t="s">
        <v>95</v>
      </c>
      <c r="AT5" s="1" t="s">
        <v>91</v>
      </c>
      <c r="AU5" s="1" t="s">
        <v>99</v>
      </c>
      <c r="AV5" s="1" t="s">
        <v>97</v>
      </c>
      <c r="AW5" s="1" t="s">
        <v>100</v>
      </c>
      <c r="AX5" s="1" t="s">
        <v>103</v>
      </c>
      <c r="AY5" s="1" t="s">
        <v>107</v>
      </c>
      <c r="AZ5" s="1" t="s">
        <v>104</v>
      </c>
      <c r="BA5" s="1" t="s">
        <v>108</v>
      </c>
      <c r="BB5" s="1" t="s">
        <v>109</v>
      </c>
      <c r="BC5" s="1" t="s">
        <v>113</v>
      </c>
      <c r="BD5" s="1" t="s">
        <v>112</v>
      </c>
      <c r="BE5" s="1" t="s">
        <v>116</v>
      </c>
      <c r="BF5" s="1" t="s">
        <v>119</v>
      </c>
      <c r="BG5" s="1" t="s">
        <v>122</v>
      </c>
      <c r="BH5" s="1" t="s">
        <v>121</v>
      </c>
      <c r="BI5" s="9" t="str">
        <f>IF(E$2="most",VLOOKUP(E5,'Key 1'!$A:$B,2,0),IF(E$2="least",VLOOKUP(E5,'Key 1'!$A:$C,3,0),0))</f>
        <v>A</v>
      </c>
      <c r="BJ5" s="9" t="str">
        <f>IF(F$2="most",VLOOKUP(F5,'Key 1'!$A:$B,2,0),IF(F$2="least",VLOOKUP(F5,'Key 1'!$A:$C,3,0),0))</f>
        <v>B</v>
      </c>
      <c r="BK5" s="9" t="str">
        <f>IF(G$2="most",VLOOKUP(G5,'Key 1'!$A:$B,2,0),IF(G$2="least",VLOOKUP(G5,'Key 1'!$A:$C,3,0),0))</f>
        <v>B</v>
      </c>
      <c r="BL5" s="9" t="str">
        <f>IF(H$2="most",VLOOKUP(H5,'Key 1'!$A:$B,2,0),IF(H$2="least",VLOOKUP(H5,'Key 1'!$A:$C,3,0),0))</f>
        <v>N</v>
      </c>
      <c r="BM5" s="9" t="str">
        <f>IF(I$2="most",VLOOKUP(I5,'Key 1'!$A:$B,2,0),IF(I$2="least",VLOOKUP(I5,'Key 1'!$A:$C,3,0),0))</f>
        <v>A</v>
      </c>
      <c r="BN5" s="9" t="str">
        <f>IF(J$2="most",VLOOKUP(J5,'Key 1'!$A:$B,2,0),IF(J$2="least",VLOOKUP(J5,'Key 1'!$A:$C,3,0),0))</f>
        <v>C</v>
      </c>
      <c r="BO5" s="9" t="str">
        <f>IF(K$2="most",VLOOKUP(K5,'Key 1'!$A:$B,2,0),IF(K$2="least",VLOOKUP(K5,'Key 1'!$A:$C,3,0),0))</f>
        <v>A</v>
      </c>
      <c r="BP5" s="9" t="str">
        <f>IF(L$2="most",VLOOKUP(L5,'Key 1'!$A:$B,2,0),IF(L$2="least",VLOOKUP(L5,'Key 1'!$A:$C,3,0),0))</f>
        <v>D</v>
      </c>
      <c r="BQ5" s="9" t="str">
        <f>IF(M$2="most",VLOOKUP(M5,'Key 1'!$A:$B,2,0),IF(M$2="least",VLOOKUP(M5,'Key 1'!$A:$C,3,0),0))</f>
        <v>C</v>
      </c>
      <c r="BR5" s="9" t="str">
        <f>IF(N$2="most",VLOOKUP(N5,'Key 1'!$A:$B,2,0),IF(N$2="least",VLOOKUP(N5,'Key 1'!$A:$C,3,0),0))</f>
        <v>A</v>
      </c>
      <c r="BS5" s="9" t="str">
        <f>IF(O$2="most",VLOOKUP(O5,'Key 1'!$A:$B,2,0),IF(O$2="least",VLOOKUP(O5,'Key 1'!$A:$C,3,0),0))</f>
        <v>A</v>
      </c>
      <c r="BT5" s="9" t="str">
        <f>IF(P$2="most",VLOOKUP(P5,'Key 1'!$A:$B,2,0),IF(P$2="least",VLOOKUP(P5,'Key 1'!$A:$C,3,0),0))</f>
        <v>C</v>
      </c>
      <c r="BU5" s="9" t="str">
        <f>IF(Q$2="most",VLOOKUP(Q5,'Key 1'!$A:$B,2,0),IF(Q$2="least",VLOOKUP(Q5,'Key 1'!$A:$C,3,0),0))</f>
        <v>C</v>
      </c>
      <c r="BV5" s="9" t="str">
        <f>IF(R$2="most",VLOOKUP(R5,'Key 1'!$A:$B,2,0),IF(R$2="least",VLOOKUP(R5,'Key 1'!$A:$C,3,0),0))</f>
        <v>A</v>
      </c>
      <c r="BW5" s="9" t="str">
        <f>IF(S$2="most",VLOOKUP(S5,'Key 1'!$A:$B,2,0),IF(S$2="least",VLOOKUP(S5,'Key 1'!$A:$C,3,0),0))</f>
        <v>C</v>
      </c>
      <c r="BX5" s="9" t="str">
        <f>IF(T$2="most",VLOOKUP(T5,'Key 1'!$A:$B,2,0),IF(T$2="least",VLOOKUP(T5,'Key 1'!$A:$C,3,0),0))</f>
        <v>B</v>
      </c>
      <c r="BY5" s="9" t="str">
        <f>IF(U$2="most",VLOOKUP(U5,'Key 1'!$A:$B,2,0),IF(U$2="least",VLOOKUP(U5,'Key 1'!$A:$C,3,0),0))</f>
        <v>D</v>
      </c>
      <c r="BZ5" s="9" t="str">
        <f>IF(V$2="most",VLOOKUP(V5,'Key 1'!$A:$B,2,0),IF(V$2="least",VLOOKUP(V5,'Key 1'!$A:$C,3,0),0))</f>
        <v>B</v>
      </c>
      <c r="CA5" s="9" t="str">
        <f>IF(W$2="most",VLOOKUP(W5,'Key 1'!$A:$B,2,0),IF(W$2="least",VLOOKUP(W5,'Key 1'!$A:$C,3,0),0))</f>
        <v>B</v>
      </c>
      <c r="CB5" s="9" t="str">
        <f>IF(X$2="most",VLOOKUP(X5,'Key 1'!$A:$B,2,0),IF(X$2="least",VLOOKUP(X5,'Key 1'!$A:$C,3,0),0))</f>
        <v>C</v>
      </c>
      <c r="CC5" s="9" t="str">
        <f>IF(Y$2="most",VLOOKUP(Y5,'Key 1'!$A:$B,2,0),IF(Y$2="least",VLOOKUP(Y5,'Key 1'!$A:$C,3,0),0))</f>
        <v>B</v>
      </c>
      <c r="CD5" s="9" t="str">
        <f>IF(Z$2="most",VLOOKUP(Z5,'Key 1'!$A:$B,2,0),IF(Z$2="least",VLOOKUP(Z5,'Key 1'!$A:$C,3,0),0))</f>
        <v>A</v>
      </c>
      <c r="CE5" s="9" t="str">
        <f>IF(AA$2="most",VLOOKUP(AA5,'Key 1'!$A:$B,2,0),IF(AA$2="least",VLOOKUP(AA5,'Key 1'!$A:$C,3,0),0))</f>
        <v>C</v>
      </c>
      <c r="CF5" s="9" t="str">
        <f>IF(AB$2="most",VLOOKUP(AB5,'Key 1'!$A:$B,2,0),IF(AB$2="least",VLOOKUP(AB5,'Key 1'!$A:$C,3,0),0))</f>
        <v>D</v>
      </c>
      <c r="CG5" s="9" t="str">
        <f>IF(AC$2="most",VLOOKUP(AC5,'Key 1'!$A:$B,2,0),IF(AC$2="least",VLOOKUP(AC5,'Key 1'!$A:$C,3,0),0))</f>
        <v>B</v>
      </c>
      <c r="CH5" s="9" t="str">
        <f>IF(AD$2="most",VLOOKUP(AD5,'Key 1'!$A:$B,2,0),IF(AD$2="least",VLOOKUP(AD5,'Key 1'!$A:$C,3,0),0))</f>
        <v>A</v>
      </c>
      <c r="CI5" s="9" t="str">
        <f>IF(AE$2="most",VLOOKUP(AE5,'Key 1'!$A:$B,2,0),IF(AE$2="least",VLOOKUP(AE5,'Key 1'!$A:$C,3,0),0))</f>
        <v>C</v>
      </c>
      <c r="CJ5" s="9" t="str">
        <f>IF(AF$2="most",VLOOKUP(AF5,'Key 1'!$A:$B,2,0),IF(AF$2="least",VLOOKUP(AF5,'Key 1'!$A:$C,3,0),0))</f>
        <v>D</v>
      </c>
      <c r="CK5" s="9" t="str">
        <f>IF(AG$2="most",VLOOKUP(AG5,'Key 1'!$A:$B,2,0),IF(AG$2="least",VLOOKUP(AG5,'Key 1'!$A:$C,3,0),0))</f>
        <v>C</v>
      </c>
      <c r="CL5" s="9" t="str">
        <f>IF(AH$2="most",VLOOKUP(AH5,'Key 1'!$A:$B,2,0),IF(AH$2="least",VLOOKUP(AH5,'Key 1'!$A:$C,3,0),0))</f>
        <v>B</v>
      </c>
      <c r="CM5" s="9" t="str">
        <f>IF(AI$2="most",VLOOKUP(AI5,'Key 1'!$A:$B,2,0),IF(AI$2="least",VLOOKUP(AI5,'Key 1'!$A:$C,3,0),0))</f>
        <v>C</v>
      </c>
      <c r="CN5" s="9" t="str">
        <f>IF(AJ$2="most",VLOOKUP(AJ5,'Key 1'!$A:$B,2,0),IF(AJ$2="least",VLOOKUP(AJ5,'Key 1'!$A:$C,3,0),0))</f>
        <v>B</v>
      </c>
      <c r="CO5" s="9" t="str">
        <f>IF(AK$2="most",VLOOKUP(AK5,'Key 1'!$A:$B,2,0),IF(AK$2="least",VLOOKUP(AK5,'Key 1'!$A:$C,3,0),0))</f>
        <v>B</v>
      </c>
      <c r="CP5" s="9" t="str">
        <f>IF(AL$2="most",VLOOKUP(AL5,'Key 1'!$A:$B,2,0),IF(AL$2="least",VLOOKUP(AL5,'Key 1'!$A:$C,3,0),0))</f>
        <v>A</v>
      </c>
      <c r="CQ5" s="9" t="str">
        <f>IF(AM$2="most",VLOOKUP(AM5,'Key 1'!$A:$B,2,0),IF(AM$2="least",VLOOKUP(AM5,'Key 1'!$A:$C,3,0),0))</f>
        <v>D</v>
      </c>
      <c r="CR5" s="9" t="str">
        <f>IF(AN$2="most",VLOOKUP(AN5,'Key 1'!$A:$B,2,0),IF(AN$2="least",VLOOKUP(AN5,'Key 1'!$A:$C,3,0),0))</f>
        <v>C</v>
      </c>
      <c r="CS5" s="9" t="str">
        <f>IF(AO$2="most",VLOOKUP(AO5,'Key 1'!$A:$B,2,0),IF(AO$2="least",VLOOKUP(AO5,'Key 1'!$A:$C,3,0),0))</f>
        <v>B</v>
      </c>
      <c r="CT5" s="9" t="str">
        <f>IF(AP$2="most",VLOOKUP(AP5,'Key 1'!$A:$B,2,0),IF(AP$2="least",VLOOKUP(AP5,'Key 1'!$A:$C,3,0),0))</f>
        <v>D</v>
      </c>
      <c r="CU5" s="9" t="str">
        <f>IF(AQ$2="most",VLOOKUP(AQ5,'Key 1'!$A:$B,2,0),IF(AQ$2="least",VLOOKUP(AQ5,'Key 1'!$A:$C,3,0),0))</f>
        <v>A</v>
      </c>
      <c r="CV5" s="9" t="str">
        <f>IF(AR$2="most",VLOOKUP(AR5,'Key 1'!$A:$B,2,0),IF(AR$2="least",VLOOKUP(AR5,'Key 1'!$A:$C,3,0),0))</f>
        <v>D</v>
      </c>
      <c r="CW5" s="9" t="str">
        <f>IF(AS$2="most",VLOOKUP(AS5,'Key 1'!$A:$B,2,0),IF(AS$2="least",VLOOKUP(AS5,'Key 1'!$A:$C,3,0),0))</f>
        <v>B</v>
      </c>
      <c r="CX5" s="9" t="str">
        <f>IF(AT$2="most",VLOOKUP(AT5,'Key 1'!$A:$B,2,0),IF(AT$2="least",VLOOKUP(AT5,'Key 1'!$A:$C,3,0),0))</f>
        <v>C</v>
      </c>
      <c r="CY5" s="9" t="str">
        <f>IF(AU$2="most",VLOOKUP(AU5,'Key 1'!$A:$B,2,0),IF(AU$2="least",VLOOKUP(AU5,'Key 1'!$A:$C,3,0),0))</f>
        <v>D</v>
      </c>
      <c r="CZ5" s="9" t="str">
        <f>IF(AV$2="most",VLOOKUP(AV5,'Key 1'!$A:$B,2,0),IF(AV$2="least",VLOOKUP(AV5,'Key 1'!$A:$C,3,0),0))</f>
        <v>C</v>
      </c>
      <c r="DA5" s="9" t="str">
        <f>IF(AW$2="most",VLOOKUP(AW5,'Key 1'!$A:$B,2,0),IF(AW$2="least",VLOOKUP(AW5,'Key 1'!$A:$C,3,0),0))</f>
        <v>A</v>
      </c>
      <c r="DB5" s="9" t="str">
        <f>IF(AX$2="most",VLOOKUP(AX5,'Key 1'!$A:$B,2,0),IF(AX$2="least",VLOOKUP(AX5,'Key 1'!$A:$C,3,0),0))</f>
        <v>D</v>
      </c>
      <c r="DC5" s="9" t="str">
        <f>IF(AY$2="most",VLOOKUP(AY5,'Key 1'!$A:$B,2,0),IF(AY$2="least",VLOOKUP(AY5,'Key 1'!$A:$C,3,0),0))</f>
        <v>C</v>
      </c>
      <c r="DD5" s="9" t="str">
        <f>IF(AZ$2="most",VLOOKUP(AZ5,'Key 1'!$A:$B,2,0),IF(AZ$2="least",VLOOKUP(AZ5,'Key 1'!$A:$C,3,0),0))</f>
        <v>A</v>
      </c>
      <c r="DE5" s="9" t="str">
        <f>IF(BA$2="most",VLOOKUP(BA5,'Key 1'!$A:$B,2,0),IF(BA$2="least",VLOOKUP(BA5,'Key 1'!$A:$C,3,0),0))</f>
        <v>B</v>
      </c>
      <c r="DF5" s="9" t="str">
        <f>IF(BB$2="most",VLOOKUP(BB5,'Key 1'!$A:$B,2,0),IF(BB$2="least",VLOOKUP(BB5,'Key 1'!$A:$C,3,0),0))</f>
        <v>C</v>
      </c>
      <c r="DG5" s="9" t="str">
        <f>IF(BC$2="most",VLOOKUP(BC5,'Key 1'!$A:$B,2,0),IF(BC$2="least",VLOOKUP(BC5,'Key 1'!$A:$C,3,0),0))</f>
        <v>C</v>
      </c>
      <c r="DH5" s="9" t="str">
        <f>IF(BD$2="most",VLOOKUP(BD5,'Key 1'!$A:$B,2,0),IF(BD$2="least",VLOOKUP(BD5,'Key 1'!$A:$C,3,0),0))</f>
        <v>A</v>
      </c>
      <c r="DI5" s="9" t="str">
        <f>IF(BE$2="most",VLOOKUP(BE5,'Key 1'!$A:$B,2,0),IF(BE$2="least",VLOOKUP(BE5,'Key 1'!$A:$C,3,0),0))</f>
        <v>B</v>
      </c>
      <c r="DJ5" s="9" t="str">
        <f>IF(BF$2="most",VLOOKUP(BF5,'Key 1'!$A:$B,2,0),IF(BF$2="least",VLOOKUP(BF5,'Key 1'!$A:$C,3,0),0))</f>
        <v>C</v>
      </c>
      <c r="DK5" s="9" t="str">
        <f>IF(BG$2="most",VLOOKUP(BG5,'Key 1'!$A:$B,2,0),IF(BG$2="least",VLOOKUP(BG5,'Key 1'!$A:$C,3,0),0))</f>
        <v>A</v>
      </c>
      <c r="DL5" s="9" t="str">
        <f>IF(BH$2="most",VLOOKUP(BH5,'Key 1'!$A:$B,2,0),IF(BH$2="least",VLOOKUP(BH5,'Key 1'!$A:$C,3,0),0))</f>
        <v>B</v>
      </c>
      <c r="DM5" s="9">
        <f>COUNTIFS($E$2:$BH$2,"Most",BI5:DL5,"A")</f>
        <v>7</v>
      </c>
      <c r="DN5" s="9">
        <f>COUNTIFS($E$2:$BH$2,"Most",BI5:DL5,"B")</f>
        <v>9</v>
      </c>
      <c r="DO5" s="9">
        <f>COUNTIFS($E$2:$BH$2,"Most",BI5:DL5,"C")</f>
        <v>9</v>
      </c>
      <c r="DP5" s="9">
        <f>COUNTIFS($E$2:$BH$2,"Most",BI5:DL5,"D")</f>
        <v>3</v>
      </c>
      <c r="DQ5" s="9">
        <f>COUNTIFS($E$2:$BH$2,"Most",BI5:DL5,"N")</f>
        <v>0</v>
      </c>
      <c r="DR5" s="9">
        <f>COUNTIFS($E$2:$BH$2,"Least",BI5:DL5,"A")</f>
        <v>7</v>
      </c>
      <c r="DS5" s="9">
        <f>COUNTIFS($E$2:$BH$2,"Least",BI5:DL5,"B")</f>
        <v>6</v>
      </c>
      <c r="DT5" s="9">
        <f>COUNTIFS($E$2:$BH$2,"Least",BI5:DL5,"C")</f>
        <v>8</v>
      </c>
      <c r="DU5" s="9">
        <f>COUNTIFS($E$2:$BH$2,"Least",BI5:DL5,"D")</f>
        <v>6</v>
      </c>
      <c r="DV5" s="9">
        <f>COUNTIFS($E$2:$BH$2,"Least",BI5:DL5,"N")</f>
        <v>1</v>
      </c>
    </row>
    <row r="6" spans="1:126" x14ac:dyDescent="0.35">
      <c r="A6" s="1" t="s">
        <v>264</v>
      </c>
      <c r="B6" s="1" t="s">
        <v>265</v>
      </c>
      <c r="C6" s="1" t="s">
        <v>266</v>
      </c>
      <c r="D6" s="1" t="s">
        <v>267</v>
      </c>
      <c r="E6" s="1" t="s">
        <v>6</v>
      </c>
      <c r="F6" s="1" t="s">
        <v>10</v>
      </c>
      <c r="G6" s="1" t="s">
        <v>14</v>
      </c>
      <c r="H6" s="1" t="s">
        <v>16</v>
      </c>
      <c r="I6" s="1" t="s">
        <v>20</v>
      </c>
      <c r="J6" s="1" t="s">
        <v>21</v>
      </c>
      <c r="K6" s="1" t="s">
        <v>26</v>
      </c>
      <c r="L6" s="1" t="s">
        <v>23</v>
      </c>
      <c r="M6" s="1" t="s">
        <v>30</v>
      </c>
      <c r="N6" s="1" t="s">
        <v>29</v>
      </c>
      <c r="O6" s="1" t="s">
        <v>33</v>
      </c>
      <c r="P6" s="1" t="s">
        <v>32</v>
      </c>
      <c r="Q6" s="1" t="s">
        <v>36</v>
      </c>
      <c r="R6" s="1" t="s">
        <v>37</v>
      </c>
      <c r="S6" s="1" t="s">
        <v>41</v>
      </c>
      <c r="T6" s="1" t="s">
        <v>39</v>
      </c>
      <c r="U6" s="1" t="s">
        <v>44</v>
      </c>
      <c r="V6" s="1" t="s">
        <v>45</v>
      </c>
      <c r="W6" s="1" t="s">
        <v>47</v>
      </c>
      <c r="X6" s="1" t="s">
        <v>50</v>
      </c>
      <c r="Y6" s="1" t="s">
        <v>53</v>
      </c>
      <c r="Z6" s="1" t="s">
        <v>54</v>
      </c>
      <c r="AA6" s="1" t="s">
        <v>58</v>
      </c>
      <c r="AB6" s="1" t="s">
        <v>55</v>
      </c>
      <c r="AC6" s="1" t="s">
        <v>60</v>
      </c>
      <c r="AD6" s="1" t="s">
        <v>59</v>
      </c>
      <c r="AE6" s="1" t="s">
        <v>66</v>
      </c>
      <c r="AF6" s="1" t="s">
        <v>63</v>
      </c>
      <c r="AG6" s="1" t="s">
        <v>68</v>
      </c>
      <c r="AH6" s="1" t="s">
        <v>69</v>
      </c>
      <c r="AI6" s="1" t="s">
        <v>71</v>
      </c>
      <c r="AJ6" s="1" t="s">
        <v>74</v>
      </c>
      <c r="AK6" s="1" t="s">
        <v>77</v>
      </c>
      <c r="AL6" s="1" t="s">
        <v>75</v>
      </c>
      <c r="AM6" s="1" t="s">
        <v>79</v>
      </c>
      <c r="AN6" s="1" t="s">
        <v>82</v>
      </c>
      <c r="AO6" s="1" t="s">
        <v>85</v>
      </c>
      <c r="AP6" s="1" t="s">
        <v>86</v>
      </c>
      <c r="AQ6" s="1" t="s">
        <v>88</v>
      </c>
      <c r="AR6" s="1" t="s">
        <v>90</v>
      </c>
      <c r="AS6" s="1" t="s">
        <v>91</v>
      </c>
      <c r="AT6" s="1" t="s">
        <v>93</v>
      </c>
      <c r="AU6" s="1" t="s">
        <v>99</v>
      </c>
      <c r="AV6" s="1" t="s">
        <v>98</v>
      </c>
      <c r="AW6" s="1" t="s">
        <v>101</v>
      </c>
      <c r="AX6" s="1" t="s">
        <v>103</v>
      </c>
      <c r="AY6" s="1" t="s">
        <v>107</v>
      </c>
      <c r="AZ6" s="1" t="s">
        <v>104</v>
      </c>
      <c r="BA6" s="1" t="s">
        <v>109</v>
      </c>
      <c r="BB6" s="1" t="s">
        <v>108</v>
      </c>
      <c r="BC6" s="1" t="s">
        <v>113</v>
      </c>
      <c r="BD6" s="1" t="s">
        <v>112</v>
      </c>
      <c r="BE6" s="1" t="s">
        <v>119</v>
      </c>
      <c r="BF6" s="1" t="s">
        <v>118</v>
      </c>
      <c r="BG6" s="1" t="s">
        <v>123</v>
      </c>
      <c r="BH6" s="1" t="s">
        <v>121</v>
      </c>
      <c r="BI6" s="9" t="str">
        <f>IF(E$2="most",VLOOKUP(E6,'Key 1'!$A:$B,2,0),IF(E$2="least",VLOOKUP(E6,'Key 1'!$A:$C,3,0),0))</f>
        <v>A</v>
      </c>
      <c r="BJ6" s="9" t="str">
        <f>IF(F$2="most",VLOOKUP(F6,'Key 1'!$A:$B,2,0),IF(F$2="least",VLOOKUP(F6,'Key 1'!$A:$C,3,0),0))</f>
        <v>C</v>
      </c>
      <c r="BK6" s="9" t="str">
        <f>IF(G$2="most",VLOOKUP(G6,'Key 1'!$A:$B,2,0),IF(G$2="least",VLOOKUP(G6,'Key 1'!$A:$C,3,0),0))</f>
        <v>C</v>
      </c>
      <c r="BL6" s="9" t="str">
        <f>IF(H$2="most",VLOOKUP(H6,'Key 1'!$A:$B,2,0),IF(H$2="least",VLOOKUP(H6,'Key 1'!$A:$C,3,0),0))</f>
        <v>A</v>
      </c>
      <c r="BM6" s="9" t="str">
        <f>IF(I$2="most",VLOOKUP(I6,'Key 1'!$A:$B,2,0),IF(I$2="least",VLOOKUP(I6,'Key 1'!$A:$C,3,0),0))</f>
        <v>C</v>
      </c>
      <c r="BN6" s="9" t="str">
        <f>IF(J$2="most",VLOOKUP(J6,'Key 1'!$A:$B,2,0),IF(J$2="least",VLOOKUP(J6,'Key 1'!$A:$C,3,0),0))</f>
        <v>B</v>
      </c>
      <c r="BO6" s="9" t="str">
        <f>IF(K$2="most",VLOOKUP(K6,'Key 1'!$A:$B,2,0),IF(K$2="least",VLOOKUP(K6,'Key 1'!$A:$C,3,0),0))</f>
        <v>B</v>
      </c>
      <c r="BP6" s="9" t="str">
        <f>IF(L$2="most",VLOOKUP(L6,'Key 1'!$A:$B,2,0),IF(L$2="least",VLOOKUP(L6,'Key 1'!$A:$C,3,0),0))</f>
        <v>A</v>
      </c>
      <c r="BQ6" s="9" t="str">
        <f>IF(M$2="most",VLOOKUP(M6,'Key 1'!$A:$B,2,0),IF(M$2="least",VLOOKUP(M6,'Key 1'!$A:$C,3,0),0))</f>
        <v>D</v>
      </c>
      <c r="BR6" s="9" t="str">
        <f>IF(N$2="most",VLOOKUP(N6,'Key 1'!$A:$B,2,0),IF(N$2="least",VLOOKUP(N6,'Key 1'!$A:$C,3,0),0))</f>
        <v>A</v>
      </c>
      <c r="BS6" s="9" t="str">
        <f>IF(O$2="most",VLOOKUP(O6,'Key 1'!$A:$B,2,0),IF(O$2="least",VLOOKUP(O6,'Key 1'!$A:$C,3,0),0))</f>
        <v>N</v>
      </c>
      <c r="BT6" s="9" t="str">
        <f>IF(P$2="most",VLOOKUP(P6,'Key 1'!$A:$B,2,0),IF(P$2="least",VLOOKUP(P6,'Key 1'!$A:$C,3,0),0))</f>
        <v>N</v>
      </c>
      <c r="BU6" s="9" t="str">
        <f>IF(Q$2="most",VLOOKUP(Q6,'Key 1'!$A:$B,2,0),IF(Q$2="least",VLOOKUP(Q6,'Key 1'!$A:$C,3,0),0))</f>
        <v>C</v>
      </c>
      <c r="BV6" s="9" t="str">
        <f>IF(R$2="most",VLOOKUP(R6,'Key 1'!$A:$B,2,0),IF(R$2="least",VLOOKUP(R6,'Key 1'!$A:$C,3,0),0))</f>
        <v>B</v>
      </c>
      <c r="BW6" s="9" t="str">
        <f>IF(S$2="most",VLOOKUP(S6,'Key 1'!$A:$B,2,0),IF(S$2="least",VLOOKUP(S6,'Key 1'!$A:$C,3,0),0))</f>
        <v>D</v>
      </c>
      <c r="BX6" s="9" t="str">
        <f>IF(T$2="most",VLOOKUP(T6,'Key 1'!$A:$B,2,0),IF(T$2="least",VLOOKUP(T6,'Key 1'!$A:$C,3,0),0))</f>
        <v>A</v>
      </c>
      <c r="BY6" s="9" t="str">
        <f>IF(U$2="most",VLOOKUP(U6,'Key 1'!$A:$B,2,0),IF(U$2="least",VLOOKUP(U6,'Key 1'!$A:$C,3,0),0))</f>
        <v>D</v>
      </c>
      <c r="BZ6" s="9" t="str">
        <f>IF(V$2="most",VLOOKUP(V6,'Key 1'!$A:$B,2,0),IF(V$2="least",VLOOKUP(V6,'Key 1'!$A:$C,3,0),0))</f>
        <v>A</v>
      </c>
      <c r="CA6" s="9" t="str">
        <f>IF(W$2="most",VLOOKUP(W6,'Key 1'!$A:$B,2,0),IF(W$2="least",VLOOKUP(W6,'Key 1'!$A:$C,3,0),0))</f>
        <v>B</v>
      </c>
      <c r="CB6" s="9" t="str">
        <f>IF(X$2="most",VLOOKUP(X6,'Key 1'!$A:$B,2,0),IF(X$2="least",VLOOKUP(X6,'Key 1'!$A:$C,3,0),0))</f>
        <v>C</v>
      </c>
      <c r="CC6" s="9" t="str">
        <f>IF(Y$2="most",VLOOKUP(Y6,'Key 1'!$A:$B,2,0),IF(Y$2="least",VLOOKUP(Y6,'Key 1'!$A:$C,3,0),0))</f>
        <v>B</v>
      </c>
      <c r="CD6" s="9" t="str">
        <f>IF(Z$2="most",VLOOKUP(Z6,'Key 1'!$A:$B,2,0),IF(Z$2="least",VLOOKUP(Z6,'Key 1'!$A:$C,3,0),0))</f>
        <v>A</v>
      </c>
      <c r="CE6" s="9" t="str">
        <f>IF(AA$2="most",VLOOKUP(AA6,'Key 1'!$A:$B,2,0),IF(AA$2="least",VLOOKUP(AA6,'Key 1'!$A:$C,3,0),0))</f>
        <v>B</v>
      </c>
      <c r="CF6" s="9" t="str">
        <f>IF(AB$2="most",VLOOKUP(AB6,'Key 1'!$A:$B,2,0),IF(AB$2="least",VLOOKUP(AB6,'Key 1'!$A:$C,3,0),0))</f>
        <v>A</v>
      </c>
      <c r="CG6" s="9" t="str">
        <f>IF(AC$2="most",VLOOKUP(AC6,'Key 1'!$A:$B,2,0),IF(AC$2="least",VLOOKUP(AC6,'Key 1'!$A:$C,3,0),0))</f>
        <v>D</v>
      </c>
      <c r="CH6" s="9" t="str">
        <f>IF(AD$2="most",VLOOKUP(AD6,'Key 1'!$A:$B,2,0),IF(AD$2="least",VLOOKUP(AD6,'Key 1'!$A:$C,3,0),0))</f>
        <v>B</v>
      </c>
      <c r="CI6" s="9" t="str">
        <f>IF(AE$2="most",VLOOKUP(AE6,'Key 1'!$A:$B,2,0),IF(AE$2="least",VLOOKUP(AE6,'Key 1'!$A:$C,3,0),0))</f>
        <v>A</v>
      </c>
      <c r="CJ6" s="9" t="str">
        <f>IF(AF$2="most",VLOOKUP(AF6,'Key 1'!$A:$B,2,0),IF(AF$2="least",VLOOKUP(AF6,'Key 1'!$A:$C,3,0),0))</f>
        <v>C</v>
      </c>
      <c r="CK6" s="9" t="str">
        <f>IF(AG$2="most",VLOOKUP(AG6,'Key 1'!$A:$B,2,0),IF(AG$2="least",VLOOKUP(AG6,'Key 1'!$A:$C,3,0),0))</f>
        <v>C</v>
      </c>
      <c r="CL6" s="9" t="str">
        <f>IF(AH$2="most",VLOOKUP(AH6,'Key 1'!$A:$B,2,0),IF(AH$2="least",VLOOKUP(AH6,'Key 1'!$A:$C,3,0),0))</f>
        <v>B</v>
      </c>
      <c r="CM6" s="9" t="str">
        <f>IF(AI$2="most",VLOOKUP(AI6,'Key 1'!$A:$B,2,0),IF(AI$2="least",VLOOKUP(AI6,'Key 1'!$A:$C,3,0),0))</f>
        <v>C</v>
      </c>
      <c r="CN6" s="9" t="str">
        <f>IF(AJ$2="most",VLOOKUP(AJ6,'Key 1'!$A:$B,2,0),IF(AJ$2="least",VLOOKUP(AJ6,'Key 1'!$A:$C,3,0),0))</f>
        <v>A</v>
      </c>
      <c r="CO6" s="9" t="str">
        <f>IF(AK$2="most",VLOOKUP(AK6,'Key 1'!$A:$B,2,0),IF(AK$2="least",VLOOKUP(AK6,'Key 1'!$A:$C,3,0),0))</f>
        <v>B</v>
      </c>
      <c r="CP6" s="9" t="str">
        <f>IF(AL$2="most",VLOOKUP(AL6,'Key 1'!$A:$B,2,0),IF(AL$2="least",VLOOKUP(AL6,'Key 1'!$A:$C,3,0),0))</f>
        <v>A</v>
      </c>
      <c r="CQ6" s="9" t="str">
        <f>IF(AM$2="most",VLOOKUP(AM6,'Key 1'!$A:$B,2,0),IF(AM$2="least",VLOOKUP(AM6,'Key 1'!$A:$C,3,0),0))</f>
        <v>D</v>
      </c>
      <c r="CR6" s="9" t="str">
        <f>IF(AN$2="most",VLOOKUP(AN6,'Key 1'!$A:$B,2,0),IF(AN$2="least",VLOOKUP(AN6,'Key 1'!$A:$C,3,0),0))</f>
        <v>A</v>
      </c>
      <c r="CS6" s="9" t="str">
        <f>IF(AO$2="most",VLOOKUP(AO6,'Key 1'!$A:$B,2,0),IF(AO$2="least",VLOOKUP(AO6,'Key 1'!$A:$C,3,0),0))</f>
        <v>D</v>
      </c>
      <c r="CT6" s="9" t="str">
        <f>IF(AP$2="most",VLOOKUP(AP6,'Key 1'!$A:$B,2,0),IF(AP$2="least",VLOOKUP(AP6,'Key 1'!$A:$C,3,0),0))</f>
        <v>C</v>
      </c>
      <c r="CU6" s="9" t="str">
        <f>IF(AQ$2="most",VLOOKUP(AQ6,'Key 1'!$A:$B,2,0),IF(AQ$2="least",VLOOKUP(AQ6,'Key 1'!$A:$C,3,0),0))</f>
        <v>D</v>
      </c>
      <c r="CV6" s="9" t="str">
        <f>IF(AR$2="most",VLOOKUP(AR6,'Key 1'!$A:$B,2,0),IF(AR$2="least",VLOOKUP(AR6,'Key 1'!$A:$C,3,0),0))</f>
        <v>B</v>
      </c>
      <c r="CW6" s="9" t="str">
        <f>IF(AS$2="most",VLOOKUP(AS6,'Key 1'!$A:$B,2,0),IF(AS$2="least",VLOOKUP(AS6,'Key 1'!$A:$C,3,0),0))</f>
        <v>C</v>
      </c>
      <c r="CX6" s="9" t="str">
        <f>IF(AT$2="most",VLOOKUP(AT6,'Key 1'!$A:$B,2,0),IF(AT$2="least",VLOOKUP(AT6,'Key 1'!$A:$C,3,0),0))</f>
        <v>S</v>
      </c>
      <c r="CY6" s="9" t="str">
        <f>IF(AU$2="most",VLOOKUP(AU6,'Key 1'!$A:$B,2,0),IF(AU$2="least",VLOOKUP(AU6,'Key 1'!$A:$C,3,0),0))</f>
        <v>D</v>
      </c>
      <c r="CZ6" s="9" t="str">
        <f>IF(AV$2="most",VLOOKUP(AV6,'Key 1'!$A:$B,2,0),IF(AV$2="least",VLOOKUP(AV6,'Key 1'!$A:$C,3,0),0))</f>
        <v>B</v>
      </c>
      <c r="DA6" s="9" t="str">
        <f>IF(AW$2="most",VLOOKUP(AW6,'Key 1'!$A:$B,2,0),IF(AW$2="least",VLOOKUP(AW6,'Key 1'!$A:$C,3,0),0))</f>
        <v>C</v>
      </c>
      <c r="DB6" s="9" t="str">
        <f>IF(AX$2="most",VLOOKUP(AX6,'Key 1'!$A:$B,2,0),IF(AX$2="least",VLOOKUP(AX6,'Key 1'!$A:$C,3,0),0))</f>
        <v>D</v>
      </c>
      <c r="DC6" s="9" t="str">
        <f>IF(AY$2="most",VLOOKUP(AY6,'Key 1'!$A:$B,2,0),IF(AY$2="least",VLOOKUP(AY6,'Key 1'!$A:$C,3,0),0))</f>
        <v>C</v>
      </c>
      <c r="DD6" s="9" t="str">
        <f>IF(AZ$2="most",VLOOKUP(AZ6,'Key 1'!$A:$B,2,0),IF(AZ$2="least",VLOOKUP(AZ6,'Key 1'!$A:$C,3,0),0))</f>
        <v>A</v>
      </c>
      <c r="DE6" s="9" t="str">
        <f>IF(BA$2="most",VLOOKUP(BA6,'Key 1'!$A:$B,2,0),IF(BA$2="least",VLOOKUP(BA6,'Key 1'!$A:$C,3,0),0))</f>
        <v>C</v>
      </c>
      <c r="DF6" s="9" t="str">
        <f>IF(BB$2="most",VLOOKUP(BB6,'Key 1'!$A:$B,2,0),IF(BB$2="least",VLOOKUP(BB6,'Key 1'!$A:$C,3,0),0))</f>
        <v>B</v>
      </c>
      <c r="DG6" s="9" t="str">
        <f>IF(BC$2="most",VLOOKUP(BC6,'Key 1'!$A:$B,2,0),IF(BC$2="least",VLOOKUP(BC6,'Key 1'!$A:$C,3,0),0))</f>
        <v>C</v>
      </c>
      <c r="DH6" s="9" t="str">
        <f>IF(BD$2="most",VLOOKUP(BD6,'Key 1'!$A:$B,2,0),IF(BD$2="least",VLOOKUP(BD6,'Key 1'!$A:$C,3,0),0))</f>
        <v>A</v>
      </c>
      <c r="DI6" s="9" t="str">
        <f>IF(BE$2="most",VLOOKUP(BE6,'Key 1'!$A:$B,2,0),IF(BE$2="least",VLOOKUP(BE6,'Key 1'!$A:$C,3,0),0))</f>
        <v>C</v>
      </c>
      <c r="DJ6" s="9" t="str">
        <f>IF(BF$2="most",VLOOKUP(BF6,'Key 1'!$A:$B,2,0),IF(BF$2="least",VLOOKUP(BF6,'Key 1'!$A:$C,3,0),0))</f>
        <v>A</v>
      </c>
      <c r="DK6" s="9" t="str">
        <f>IF(BG$2="most",VLOOKUP(BG6,'Key 1'!$A:$B,2,0),IF(BG$2="least",VLOOKUP(BG6,'Key 1'!$A:$C,3,0),0))</f>
        <v>D</v>
      </c>
      <c r="DL6" s="9" t="str">
        <f>IF(BH$2="most",VLOOKUP(BH6,'Key 1'!$A:$B,2,0),IF(BH$2="least",VLOOKUP(BH6,'Key 1'!$A:$C,3,0),0))</f>
        <v>B</v>
      </c>
      <c r="DM6" s="9">
        <f t="shared" ref="DM6:DM7" si="0">COUNTIFS($E$2:$BH$2,"Most",BI6:DL6,"A")</f>
        <v>2</v>
      </c>
      <c r="DN6" s="9">
        <f t="shared" ref="DN6:DN7" si="1">COUNTIFS($E$2:$BH$2,"Most",BI6:DL6,"B")</f>
        <v>5</v>
      </c>
      <c r="DO6" s="9">
        <f t="shared" ref="DO6:DO7" si="2">COUNTIFS($E$2:$BH$2,"Most",BI6:DL6,"C")</f>
        <v>11</v>
      </c>
      <c r="DP6" s="9">
        <f t="shared" ref="DP6:DP7" si="3">COUNTIFS($E$2:$BH$2,"Most",BI6:DL6,"D")</f>
        <v>9</v>
      </c>
      <c r="DQ6" s="9">
        <f t="shared" ref="DQ6:DQ7" si="4">COUNTIFS($E$2:$BH$2,"Most",BI6:DL6,"N")</f>
        <v>1</v>
      </c>
      <c r="DR6" s="9">
        <f t="shared" ref="DR6:DR7" si="5">COUNTIFS($E$2:$BH$2,"Least",BI6:DL6,"A")</f>
        <v>13</v>
      </c>
      <c r="DS6" s="9">
        <f t="shared" ref="DS6:DS7" si="6">COUNTIFS($E$2:$BH$2,"Least",BI6:DL6,"B")</f>
        <v>8</v>
      </c>
      <c r="DT6" s="9">
        <f t="shared" ref="DT6:DT7" si="7">COUNTIFS($E$2:$BH$2,"Least",BI6:DL6,"C")</f>
        <v>4</v>
      </c>
      <c r="DU6" s="9">
        <f t="shared" ref="DU6:DU7" si="8">COUNTIFS($E$2:$BH$2,"Least",BI6:DL6,"D")</f>
        <v>1</v>
      </c>
      <c r="DV6" s="9">
        <f t="shared" ref="DV6:DV7" si="9">COUNTIFS($E$2:$BH$2,"Least",BI6:DL6,"N")</f>
        <v>1</v>
      </c>
    </row>
    <row r="7" spans="1:126" x14ac:dyDescent="0.35">
      <c r="A7" s="1" t="s">
        <v>268</v>
      </c>
      <c r="B7" s="1" t="s">
        <v>269</v>
      </c>
      <c r="C7" s="1" t="s">
        <v>270</v>
      </c>
      <c r="D7" s="1" t="s">
        <v>271</v>
      </c>
      <c r="E7" s="1" t="s">
        <v>12</v>
      </c>
      <c r="F7" s="1" t="s">
        <v>10</v>
      </c>
      <c r="G7" s="1" t="s">
        <v>15</v>
      </c>
      <c r="H7" s="1" t="s">
        <v>14</v>
      </c>
      <c r="I7" s="1" t="s">
        <v>19</v>
      </c>
      <c r="J7" s="1" t="s">
        <v>22</v>
      </c>
      <c r="K7" s="1" t="s">
        <v>23</v>
      </c>
      <c r="L7" s="1" t="s">
        <v>25</v>
      </c>
      <c r="M7" s="1" t="s">
        <v>27</v>
      </c>
      <c r="N7" s="1" t="s">
        <v>30</v>
      </c>
      <c r="O7" s="1" t="s">
        <v>33</v>
      </c>
      <c r="P7" s="1" t="s">
        <v>34</v>
      </c>
      <c r="Q7" s="1" t="s">
        <v>37</v>
      </c>
      <c r="R7" s="1" t="s">
        <v>36</v>
      </c>
      <c r="S7" s="1" t="s">
        <v>42</v>
      </c>
      <c r="T7" s="1" t="s">
        <v>39</v>
      </c>
      <c r="U7" s="1" t="s">
        <v>43</v>
      </c>
      <c r="V7" s="1" t="s">
        <v>45</v>
      </c>
      <c r="W7" s="1" t="s">
        <v>48</v>
      </c>
      <c r="X7" s="1" t="s">
        <v>50</v>
      </c>
      <c r="Y7" s="1" t="s">
        <v>54</v>
      </c>
      <c r="Z7" s="1" t="s">
        <v>51</v>
      </c>
      <c r="AA7" s="1" t="s">
        <v>58</v>
      </c>
      <c r="AB7" s="1" t="s">
        <v>55</v>
      </c>
      <c r="AC7" s="1" t="s">
        <v>61</v>
      </c>
      <c r="AD7" s="1" t="s">
        <v>62</v>
      </c>
      <c r="AE7" s="1" t="s">
        <v>65</v>
      </c>
      <c r="AF7" s="1" t="s">
        <v>63</v>
      </c>
      <c r="AG7" s="1" t="s">
        <v>68</v>
      </c>
      <c r="AH7" s="1" t="s">
        <v>70</v>
      </c>
      <c r="AI7" s="1" t="s">
        <v>71</v>
      </c>
      <c r="AJ7" s="1" t="s">
        <v>74</v>
      </c>
      <c r="AK7" s="1" t="s">
        <v>75</v>
      </c>
      <c r="AL7" s="1" t="s">
        <v>78</v>
      </c>
      <c r="AM7" s="1" t="s">
        <v>82</v>
      </c>
      <c r="AN7" s="1" t="s">
        <v>80</v>
      </c>
      <c r="AO7" s="1" t="s">
        <v>83</v>
      </c>
      <c r="AP7" s="1" t="s">
        <v>86</v>
      </c>
      <c r="AQ7" s="1" t="s">
        <v>90</v>
      </c>
      <c r="AR7" s="1" t="s">
        <v>88</v>
      </c>
      <c r="AS7" s="1" t="s">
        <v>95</v>
      </c>
      <c r="AT7" s="1" t="s">
        <v>92</v>
      </c>
      <c r="AU7" s="1" t="s">
        <v>98</v>
      </c>
      <c r="AV7" s="1" t="s">
        <v>96</v>
      </c>
      <c r="AW7" s="1" t="s">
        <v>100</v>
      </c>
      <c r="AX7" s="1" t="s">
        <v>103</v>
      </c>
      <c r="AY7" s="1" t="s">
        <v>105</v>
      </c>
      <c r="AZ7" s="1" t="s">
        <v>106</v>
      </c>
      <c r="BA7" s="1" t="s">
        <v>110</v>
      </c>
      <c r="BB7" s="1" t="s">
        <v>108</v>
      </c>
      <c r="BC7" s="1" t="s">
        <v>114</v>
      </c>
      <c r="BD7" s="1" t="s">
        <v>115</v>
      </c>
      <c r="BE7" s="1" t="s">
        <v>116</v>
      </c>
      <c r="BF7" s="1" t="s">
        <v>118</v>
      </c>
      <c r="BG7" s="1" t="s">
        <v>122</v>
      </c>
      <c r="BH7" s="1" t="s">
        <v>121</v>
      </c>
      <c r="BI7" s="9" t="str">
        <f>IF(E$2="most",VLOOKUP(E7,'Key 1'!$A:$B,2,0),IF(E$2="least",VLOOKUP(E7,'Key 1'!$A:$C,3,0),0))</f>
        <v>D</v>
      </c>
      <c r="BJ7" s="9" t="str">
        <f>IF(F$2="most",VLOOKUP(F7,'Key 1'!$A:$B,2,0),IF(F$2="least",VLOOKUP(F7,'Key 1'!$A:$C,3,0),0))</f>
        <v>C</v>
      </c>
      <c r="BK7" s="9" t="str">
        <f>IF(G$2="most",VLOOKUP(G7,'Key 1'!$A:$B,2,0),IF(G$2="least",VLOOKUP(G7,'Key 1'!$A:$C,3,0),0))</f>
        <v>B</v>
      </c>
      <c r="BL7" s="9" t="str">
        <f>IF(H$2="most",VLOOKUP(H7,'Key 1'!$A:$B,2,0),IF(H$2="least",VLOOKUP(H7,'Key 1'!$A:$C,3,0),0))</f>
        <v>C</v>
      </c>
      <c r="BM7" s="9" t="str">
        <f>IF(I$2="most",VLOOKUP(I7,'Key 1'!$A:$B,2,0),IF(I$2="least",VLOOKUP(I7,'Key 1'!$A:$C,3,0),0))</f>
        <v>A</v>
      </c>
      <c r="BN7" s="9" t="str">
        <f>IF(J$2="most",VLOOKUP(J7,'Key 1'!$A:$B,2,0),IF(J$2="least",VLOOKUP(J7,'Key 1'!$A:$C,3,0),0))</f>
        <v>D</v>
      </c>
      <c r="BO7" s="9" t="str">
        <f>IF(K$2="most",VLOOKUP(K7,'Key 1'!$A:$B,2,0),IF(K$2="least",VLOOKUP(K7,'Key 1'!$A:$C,3,0),0))</f>
        <v>A</v>
      </c>
      <c r="BP7" s="9" t="str">
        <f>IF(L$2="most",VLOOKUP(L7,'Key 1'!$A:$B,2,0),IF(L$2="least",VLOOKUP(L7,'Key 1'!$A:$C,3,0),0))</f>
        <v>D</v>
      </c>
      <c r="BQ7" s="9" t="str">
        <f>IF(M$2="most",VLOOKUP(M7,'Key 1'!$A:$B,2,0),IF(M$2="least",VLOOKUP(M7,'Key 1'!$A:$C,3,0),0))</f>
        <v>B</v>
      </c>
      <c r="BR7" s="9" t="str">
        <f>IF(N$2="most",VLOOKUP(N7,'Key 1'!$A:$B,2,0),IF(N$2="least",VLOOKUP(N7,'Key 1'!$A:$C,3,0),0))</f>
        <v>D</v>
      </c>
      <c r="BS7" s="9" t="str">
        <f>IF(O$2="most",VLOOKUP(O7,'Key 1'!$A:$B,2,0),IF(O$2="least",VLOOKUP(O7,'Key 1'!$A:$C,3,0),0))</f>
        <v>N</v>
      </c>
      <c r="BT7" s="9" t="str">
        <f>IF(P$2="most",VLOOKUP(P7,'Key 1'!$A:$B,2,0),IF(P$2="least",VLOOKUP(P7,'Key 1'!$A:$C,3,0),0))</f>
        <v>B</v>
      </c>
      <c r="BU7" s="9" t="str">
        <f>IF(Q$2="most",VLOOKUP(Q7,'Key 1'!$A:$B,2,0),IF(Q$2="least",VLOOKUP(Q7,'Key 1'!$A:$C,3,0),0))</f>
        <v>B</v>
      </c>
      <c r="BV7" s="9" t="str">
        <f>IF(R$2="most",VLOOKUP(R7,'Key 1'!$A:$B,2,0),IF(R$2="least",VLOOKUP(R7,'Key 1'!$A:$C,3,0),0))</f>
        <v>C</v>
      </c>
      <c r="BW7" s="9" t="str">
        <f>IF(S$2="most",VLOOKUP(S7,'Key 1'!$A:$B,2,0),IF(S$2="least",VLOOKUP(S7,'Key 1'!$A:$C,3,0),0))</f>
        <v>B</v>
      </c>
      <c r="BX7" s="9" t="str">
        <f>IF(T$2="most",VLOOKUP(T7,'Key 1'!$A:$B,2,0),IF(T$2="least",VLOOKUP(T7,'Key 1'!$A:$C,3,0),0))</f>
        <v>A</v>
      </c>
      <c r="BY7" s="9" t="str">
        <f>IF(U$2="most",VLOOKUP(U7,'Key 1'!$A:$B,2,0),IF(U$2="least",VLOOKUP(U7,'Key 1'!$A:$C,3,0),0))</f>
        <v>C</v>
      </c>
      <c r="BZ7" s="9" t="str">
        <f>IF(V$2="most",VLOOKUP(V7,'Key 1'!$A:$B,2,0),IF(V$2="least",VLOOKUP(V7,'Key 1'!$A:$C,3,0),0))</f>
        <v>A</v>
      </c>
      <c r="CA7" s="9" t="str">
        <f>IF(W$2="most",VLOOKUP(W7,'Key 1'!$A:$B,2,0),IF(W$2="least",VLOOKUP(W7,'Key 1'!$A:$C,3,0),0))</f>
        <v>A</v>
      </c>
      <c r="CB7" s="9" t="str">
        <f>IF(X$2="most",VLOOKUP(X7,'Key 1'!$A:$B,2,0),IF(X$2="least",VLOOKUP(X7,'Key 1'!$A:$C,3,0),0))</f>
        <v>C</v>
      </c>
      <c r="CC7" s="9" t="str">
        <f>IF(Y$2="most",VLOOKUP(Y7,'Key 1'!$A:$B,2,0),IF(Y$2="least",VLOOKUP(Y7,'Key 1'!$A:$C,3,0),0))</f>
        <v>A</v>
      </c>
      <c r="CD7" s="9" t="str">
        <f>IF(Z$2="most",VLOOKUP(Z7,'Key 1'!$A:$B,2,0),IF(Z$2="least",VLOOKUP(Z7,'Key 1'!$A:$C,3,0),0))</f>
        <v>C</v>
      </c>
      <c r="CE7" s="9" t="str">
        <f>IF(AA$2="most",VLOOKUP(AA7,'Key 1'!$A:$B,2,0),IF(AA$2="least",VLOOKUP(AA7,'Key 1'!$A:$C,3,0),0))</f>
        <v>B</v>
      </c>
      <c r="CF7" s="9" t="str">
        <f>IF(AB$2="most",VLOOKUP(AB7,'Key 1'!$A:$B,2,0),IF(AB$2="least",VLOOKUP(AB7,'Key 1'!$A:$C,3,0),0))</f>
        <v>A</v>
      </c>
      <c r="CG7" s="9" t="str">
        <f>IF(AC$2="most",VLOOKUP(AC7,'Key 1'!$A:$B,2,0),IF(AC$2="least",VLOOKUP(AC7,'Key 1'!$A:$C,3,0),0))</f>
        <v>A</v>
      </c>
      <c r="CH7" s="9" t="str">
        <f>IF(AD$2="most",VLOOKUP(AD7,'Key 1'!$A:$B,2,0),IF(AD$2="least",VLOOKUP(AD7,'Key 1'!$A:$C,3,0),0))</f>
        <v>C</v>
      </c>
      <c r="CI7" s="9" t="str">
        <f>IF(AE$2="most",VLOOKUP(AE7,'Key 1'!$A:$B,2,0),IF(AE$2="least",VLOOKUP(AE7,'Key 1'!$A:$C,3,0),0))</f>
        <v>B</v>
      </c>
      <c r="CJ7" s="9" t="str">
        <f>IF(AF$2="most",VLOOKUP(AF7,'Key 1'!$A:$B,2,0),IF(AF$2="least",VLOOKUP(AF7,'Key 1'!$A:$C,3,0),0))</f>
        <v>C</v>
      </c>
      <c r="CK7" s="9" t="str">
        <f>IF(AG$2="most",VLOOKUP(AG7,'Key 1'!$A:$B,2,0),IF(AG$2="least",VLOOKUP(AG7,'Key 1'!$A:$C,3,0),0))</f>
        <v>C</v>
      </c>
      <c r="CL7" s="9" t="str">
        <f>IF(AH$2="most",VLOOKUP(AH7,'Key 1'!$A:$B,2,0),IF(AH$2="least",VLOOKUP(AH7,'Key 1'!$A:$C,3,0),0))</f>
        <v>D</v>
      </c>
      <c r="CM7" s="9" t="str">
        <f>IF(AI$2="most",VLOOKUP(AI7,'Key 1'!$A:$B,2,0),IF(AI$2="least",VLOOKUP(AI7,'Key 1'!$A:$C,3,0),0))</f>
        <v>C</v>
      </c>
      <c r="CN7" s="9" t="str">
        <f>IF(AJ$2="most",VLOOKUP(AJ7,'Key 1'!$A:$B,2,0),IF(AJ$2="least",VLOOKUP(AJ7,'Key 1'!$A:$C,3,0),0))</f>
        <v>A</v>
      </c>
      <c r="CO7" s="9" t="str">
        <f>IF(AK$2="most",VLOOKUP(AK7,'Key 1'!$A:$B,2,0),IF(AK$2="least",VLOOKUP(AK7,'Key 1'!$A:$C,3,0),0))</f>
        <v>A</v>
      </c>
      <c r="CP7" s="9" t="str">
        <f>IF(AL$2="most",VLOOKUP(AL7,'Key 1'!$A:$B,2,0),IF(AL$2="least",VLOOKUP(AL7,'Key 1'!$A:$C,3,0),0))</f>
        <v>C</v>
      </c>
      <c r="CQ7" s="9" t="str">
        <f>IF(AM$2="most",VLOOKUP(AM7,'Key 1'!$A:$B,2,0),IF(AM$2="least",VLOOKUP(AM7,'Key 1'!$A:$C,3,0),0))</f>
        <v>A</v>
      </c>
      <c r="CR7" s="9" t="str">
        <f>IF(AN$2="most",VLOOKUP(AN7,'Key 1'!$A:$B,2,0),IF(AN$2="least",VLOOKUP(AN7,'Key 1'!$A:$C,3,0),0))</f>
        <v>N</v>
      </c>
      <c r="CS7" s="9" t="str">
        <f>IF(AO$2="most",VLOOKUP(AO7,'Key 1'!$A:$B,2,0),IF(AO$2="least",VLOOKUP(AO7,'Key 1'!$A:$C,3,0),0))</f>
        <v>B</v>
      </c>
      <c r="CT7" s="9" t="str">
        <f>IF(AP$2="most",VLOOKUP(AP7,'Key 1'!$A:$B,2,0),IF(AP$2="least",VLOOKUP(AP7,'Key 1'!$A:$C,3,0),0))</f>
        <v>C</v>
      </c>
      <c r="CU7" s="9" t="str">
        <f>IF(AQ$2="most",VLOOKUP(AQ7,'Key 1'!$A:$B,2,0),IF(AQ$2="least",VLOOKUP(AQ7,'Key 1'!$A:$C,3,0),0))</f>
        <v>B</v>
      </c>
      <c r="CV7" s="9" t="str">
        <f>IF(AR$2="most",VLOOKUP(AR7,'Key 1'!$A:$B,2,0),IF(AR$2="least",VLOOKUP(AR7,'Key 1'!$A:$C,3,0),0))</f>
        <v>D</v>
      </c>
      <c r="CW7" s="9" t="str">
        <f>IF(AS$2="most",VLOOKUP(AS7,'Key 1'!$A:$B,2,0),IF(AS$2="least",VLOOKUP(AS7,'Key 1'!$A:$C,3,0),0))</f>
        <v>B</v>
      </c>
      <c r="CX7" s="9" t="str">
        <f>IF(AT$2="most",VLOOKUP(AT7,'Key 1'!$A:$B,2,0),IF(AT$2="least",VLOOKUP(AT7,'Key 1'!$A:$C,3,0),0))</f>
        <v>D</v>
      </c>
      <c r="CY7" s="9" t="str">
        <f>IF(AU$2="most",VLOOKUP(AU7,'Key 1'!$A:$B,2,0),IF(AU$2="least",VLOOKUP(AU7,'Key 1'!$A:$C,3,0),0))</f>
        <v>B</v>
      </c>
      <c r="CZ7" s="9" t="str">
        <f>IF(AV$2="most",VLOOKUP(AV7,'Key 1'!$A:$B,2,0),IF(AV$2="least",VLOOKUP(AV7,'Key 1'!$A:$C,3,0),0))</f>
        <v>A</v>
      </c>
      <c r="DA7" s="9" t="str">
        <f>IF(AW$2="most",VLOOKUP(AW7,'Key 1'!$A:$B,2,0),IF(AW$2="least",VLOOKUP(AW7,'Key 1'!$A:$C,3,0),0))</f>
        <v>A</v>
      </c>
      <c r="DB7" s="9" t="str">
        <f>IF(AX$2="most",VLOOKUP(AX7,'Key 1'!$A:$B,2,0),IF(AX$2="least",VLOOKUP(AX7,'Key 1'!$A:$C,3,0),0))</f>
        <v>D</v>
      </c>
      <c r="DC7" s="9" t="str">
        <f>IF(AY$2="most",VLOOKUP(AY7,'Key 1'!$A:$B,2,0),IF(AY$2="least",VLOOKUP(AY7,'Key 1'!$A:$C,3,0),0))</f>
        <v>D</v>
      </c>
      <c r="DD7" s="9" t="str">
        <f>IF(AZ$2="most",VLOOKUP(AZ7,'Key 1'!$A:$B,2,0),IF(AZ$2="least",VLOOKUP(AZ7,'Key 1'!$A:$C,3,0),0))</f>
        <v>B</v>
      </c>
      <c r="DE7" s="9" t="str">
        <f>IF(BA$2="most",VLOOKUP(BA7,'Key 1'!$A:$B,2,0),IF(BA$2="least",VLOOKUP(BA7,'Key 1'!$A:$C,3,0),0))</f>
        <v>D</v>
      </c>
      <c r="DF7" s="9" t="str">
        <f>IF(BB$2="most",VLOOKUP(BB7,'Key 1'!$A:$B,2,0),IF(BB$2="least",VLOOKUP(BB7,'Key 1'!$A:$C,3,0),0))</f>
        <v>B</v>
      </c>
      <c r="DG7" s="9" t="str">
        <f>IF(BC$2="most",VLOOKUP(BC7,'Key 1'!$A:$B,2,0),IF(BC$2="least",VLOOKUP(BC7,'Key 1'!$A:$C,3,0),0))</f>
        <v>B</v>
      </c>
      <c r="DH7" s="9" t="str">
        <f>IF(BD$2="most",VLOOKUP(BD7,'Key 1'!$A:$B,2,0),IF(BD$2="least",VLOOKUP(BD7,'Key 1'!$A:$C,3,0),0))</f>
        <v>D</v>
      </c>
      <c r="DI7" s="9" t="str">
        <f>IF(BE$2="most",VLOOKUP(BE7,'Key 1'!$A:$B,2,0),IF(BE$2="least",VLOOKUP(BE7,'Key 1'!$A:$C,3,0),0))</f>
        <v>B</v>
      </c>
      <c r="DJ7" s="9" t="str">
        <f>IF(BF$2="most",VLOOKUP(BF7,'Key 1'!$A:$B,2,0),IF(BF$2="least",VLOOKUP(BF7,'Key 1'!$A:$C,3,0),0))</f>
        <v>A</v>
      </c>
      <c r="DK7" s="9" t="str">
        <f>IF(BG$2="most",VLOOKUP(BG7,'Key 1'!$A:$B,2,0),IF(BG$2="least",VLOOKUP(BG7,'Key 1'!$A:$C,3,0),0))</f>
        <v>A</v>
      </c>
      <c r="DL7" s="9" t="str">
        <f>IF(BH$2="most",VLOOKUP(BH7,'Key 1'!$A:$B,2,0),IF(BH$2="least",VLOOKUP(BH7,'Key 1'!$A:$C,3,0),0))</f>
        <v>B</v>
      </c>
      <c r="DM7" s="9">
        <f t="shared" si="0"/>
        <v>9</v>
      </c>
      <c r="DN7" s="9">
        <f t="shared" si="1"/>
        <v>12</v>
      </c>
      <c r="DO7" s="9">
        <f t="shared" si="2"/>
        <v>3</v>
      </c>
      <c r="DP7" s="9">
        <f t="shared" si="3"/>
        <v>3</v>
      </c>
      <c r="DQ7" s="9">
        <f t="shared" si="4"/>
        <v>1</v>
      </c>
      <c r="DR7" s="9">
        <f t="shared" si="5"/>
        <v>6</v>
      </c>
      <c r="DS7" s="9">
        <f t="shared" si="6"/>
        <v>4</v>
      </c>
      <c r="DT7" s="9">
        <f t="shared" si="7"/>
        <v>9</v>
      </c>
      <c r="DU7" s="9">
        <f t="shared" si="8"/>
        <v>8</v>
      </c>
      <c r="DV7" s="9">
        <f t="shared" si="9"/>
        <v>1</v>
      </c>
    </row>
    <row r="8" spans="1:126" x14ac:dyDescent="0.35">
      <c r="A8" s="1" t="s">
        <v>272</v>
      </c>
      <c r="B8" s="1" t="s">
        <v>273</v>
      </c>
      <c r="C8" s="1" t="s">
        <v>274</v>
      </c>
      <c r="D8" s="1" t="s">
        <v>275</v>
      </c>
      <c r="E8" s="1" t="s">
        <v>8</v>
      </c>
      <c r="F8" s="1" t="s">
        <v>12</v>
      </c>
      <c r="G8" s="1" t="s">
        <v>15</v>
      </c>
      <c r="H8" s="1" t="s">
        <v>14</v>
      </c>
      <c r="I8" s="1" t="s">
        <v>22</v>
      </c>
      <c r="J8" s="1" t="s">
        <v>21</v>
      </c>
      <c r="K8" s="1" t="s">
        <v>26</v>
      </c>
      <c r="L8" s="1" t="s">
        <v>24</v>
      </c>
      <c r="M8" s="1" t="s">
        <v>28</v>
      </c>
      <c r="N8" s="1" t="s">
        <v>27</v>
      </c>
      <c r="O8" s="1" t="s">
        <v>32</v>
      </c>
      <c r="P8" s="1" t="s">
        <v>33</v>
      </c>
      <c r="Q8" s="1" t="s">
        <v>37</v>
      </c>
      <c r="R8" s="1" t="s">
        <v>35</v>
      </c>
      <c r="S8" s="1" t="s">
        <v>40</v>
      </c>
      <c r="T8" s="1" t="s">
        <v>42</v>
      </c>
      <c r="U8" s="1" t="s">
        <v>44</v>
      </c>
      <c r="V8" s="1" t="s">
        <v>45</v>
      </c>
      <c r="W8" s="1" t="s">
        <v>47</v>
      </c>
      <c r="X8" s="1" t="s">
        <v>49</v>
      </c>
      <c r="Y8" s="1" t="s">
        <v>53</v>
      </c>
      <c r="Z8" s="1" t="s">
        <v>52</v>
      </c>
      <c r="AA8" s="1" t="s">
        <v>58</v>
      </c>
      <c r="AB8" s="1" t="s">
        <v>55</v>
      </c>
      <c r="AC8" s="1" t="s">
        <v>59</v>
      </c>
      <c r="AD8" s="1" t="s">
        <v>62</v>
      </c>
      <c r="AE8" s="1" t="s">
        <v>65</v>
      </c>
      <c r="AF8" s="1" t="s">
        <v>66</v>
      </c>
      <c r="AG8" s="1" t="s">
        <v>68</v>
      </c>
      <c r="AH8" s="1" t="s">
        <v>69</v>
      </c>
      <c r="AI8" s="1" t="s">
        <v>71</v>
      </c>
      <c r="AJ8" s="1" t="s">
        <v>73</v>
      </c>
      <c r="AK8" s="1" t="s">
        <v>77</v>
      </c>
      <c r="AL8" s="1" t="s">
        <v>78</v>
      </c>
      <c r="AM8" s="1" t="s">
        <v>79</v>
      </c>
      <c r="AN8" s="1" t="s">
        <v>82</v>
      </c>
      <c r="AO8" s="1" t="s">
        <v>83</v>
      </c>
      <c r="AP8" s="1" t="s">
        <v>86</v>
      </c>
      <c r="AQ8" s="1" t="s">
        <v>90</v>
      </c>
      <c r="AR8" s="1" t="s">
        <v>89</v>
      </c>
      <c r="AS8" s="1" t="s">
        <v>95</v>
      </c>
      <c r="AT8" s="1" t="s">
        <v>93</v>
      </c>
      <c r="AU8" s="1" t="s">
        <v>96</v>
      </c>
      <c r="AV8" s="1" t="s">
        <v>97</v>
      </c>
      <c r="AW8" s="1" t="s">
        <v>102</v>
      </c>
      <c r="AX8" s="1" t="s">
        <v>103</v>
      </c>
      <c r="AY8" s="1" t="s">
        <v>107</v>
      </c>
      <c r="AZ8" s="1" t="s">
        <v>105</v>
      </c>
      <c r="BA8" s="1" t="s">
        <v>111</v>
      </c>
      <c r="BB8" s="1" t="s">
        <v>108</v>
      </c>
      <c r="BC8" s="1" t="s">
        <v>114</v>
      </c>
      <c r="BD8" s="1" t="s">
        <v>115</v>
      </c>
      <c r="BE8" s="1" t="s">
        <v>119</v>
      </c>
      <c r="BF8" s="1" t="s">
        <v>117</v>
      </c>
      <c r="BG8" s="1" t="s">
        <v>122</v>
      </c>
      <c r="BH8" s="1" t="s">
        <v>121</v>
      </c>
      <c r="BI8" s="9" t="str">
        <f>IF(E$2="most",VLOOKUP(E8,'Key 1'!$A:$B,2,0),IF(E$2="least",VLOOKUP(E8,'Key 1'!$A:$C,3,0),0))</f>
        <v>B</v>
      </c>
      <c r="BJ8" s="9" t="str">
        <f>IF(F$2="most",VLOOKUP(F8,'Key 1'!$A:$B,2,0),IF(F$2="least",VLOOKUP(F8,'Key 1'!$A:$C,3,0),0))</f>
        <v>D</v>
      </c>
      <c r="BK8" s="9" t="str">
        <f>IF(G$2="most",VLOOKUP(G8,'Key 1'!$A:$B,2,0),IF(G$2="least",VLOOKUP(G8,'Key 1'!$A:$C,3,0),0))</f>
        <v>B</v>
      </c>
      <c r="BL8" s="9" t="str">
        <f>IF(H$2="most",VLOOKUP(H8,'Key 1'!$A:$B,2,0),IF(H$2="least",VLOOKUP(H8,'Key 1'!$A:$C,3,0),0))</f>
        <v>C</v>
      </c>
      <c r="BM8" s="9" t="str">
        <f>IF(I$2="most",VLOOKUP(I8,'Key 1'!$A:$B,2,0),IF(I$2="least",VLOOKUP(I8,'Key 1'!$A:$C,3,0),0))</f>
        <v>N</v>
      </c>
      <c r="BN8" s="9" t="str">
        <f>IF(J$2="most",VLOOKUP(J8,'Key 1'!$A:$B,2,0),IF(J$2="least",VLOOKUP(J8,'Key 1'!$A:$C,3,0),0))</f>
        <v>B</v>
      </c>
      <c r="BO8" s="9" t="str">
        <f>IF(K$2="most",VLOOKUP(K8,'Key 1'!$A:$B,2,0),IF(K$2="least",VLOOKUP(K8,'Key 1'!$A:$C,3,0),0))</f>
        <v>B</v>
      </c>
      <c r="BP8" s="9" t="str">
        <f>IF(L$2="most",VLOOKUP(L8,'Key 1'!$A:$B,2,0),IF(L$2="least",VLOOKUP(L8,'Key 1'!$A:$C,3,0),0))</f>
        <v>C</v>
      </c>
      <c r="BQ8" s="9" t="str">
        <f>IF(M$2="most",VLOOKUP(M8,'Key 1'!$A:$B,2,0),IF(M$2="least",VLOOKUP(M8,'Key 1'!$A:$C,3,0),0))</f>
        <v>C</v>
      </c>
      <c r="BR8" s="9" t="str">
        <f>IF(N$2="most",VLOOKUP(N8,'Key 1'!$A:$B,2,0),IF(N$2="least",VLOOKUP(N8,'Key 1'!$A:$C,3,0),0))</f>
        <v>B</v>
      </c>
      <c r="BS8" s="9" t="str">
        <f>IF(O$2="most",VLOOKUP(O8,'Key 1'!$A:$B,2,0),IF(O$2="least",VLOOKUP(O8,'Key 1'!$A:$C,3,0),0))</f>
        <v>A</v>
      </c>
      <c r="BT8" s="9" t="str">
        <f>IF(P$2="most",VLOOKUP(P8,'Key 1'!$A:$B,2,0),IF(P$2="least",VLOOKUP(P8,'Key 1'!$A:$C,3,0),0))</f>
        <v>C</v>
      </c>
      <c r="BU8" s="9" t="str">
        <f>IF(Q$2="most",VLOOKUP(Q8,'Key 1'!$A:$B,2,0),IF(Q$2="least",VLOOKUP(Q8,'Key 1'!$A:$C,3,0),0))</f>
        <v>B</v>
      </c>
      <c r="BV8" s="9" t="str">
        <f>IF(R$2="most",VLOOKUP(R8,'Key 1'!$A:$B,2,0),IF(R$2="least",VLOOKUP(R8,'Key 1'!$A:$C,3,0),0))</f>
        <v>A</v>
      </c>
      <c r="BW8" s="9" t="str">
        <f>IF(S$2="most",VLOOKUP(S8,'Key 1'!$A:$B,2,0),IF(S$2="least",VLOOKUP(S8,'Key 1'!$A:$C,3,0),0))</f>
        <v>C</v>
      </c>
      <c r="BX8" s="9" t="str">
        <f>IF(T$2="most",VLOOKUP(T8,'Key 1'!$A:$B,2,0),IF(T$2="least",VLOOKUP(T8,'Key 1'!$A:$C,3,0),0))</f>
        <v>B</v>
      </c>
      <c r="BY8" s="9" t="str">
        <f>IF(U$2="most",VLOOKUP(U8,'Key 1'!$A:$B,2,0),IF(U$2="least",VLOOKUP(U8,'Key 1'!$A:$C,3,0),0))</f>
        <v>D</v>
      </c>
      <c r="BZ8" s="9" t="str">
        <f>IF(V$2="most",VLOOKUP(V8,'Key 1'!$A:$B,2,0),IF(V$2="least",VLOOKUP(V8,'Key 1'!$A:$C,3,0),0))</f>
        <v>A</v>
      </c>
      <c r="CA8" s="9" t="str">
        <f>IF(W$2="most",VLOOKUP(W8,'Key 1'!$A:$B,2,0),IF(W$2="least",VLOOKUP(W8,'Key 1'!$A:$C,3,0),0))</f>
        <v>B</v>
      </c>
      <c r="CB8" s="9" t="str">
        <f>IF(X$2="most",VLOOKUP(X8,'Key 1'!$A:$B,2,0),IF(X$2="least",VLOOKUP(X8,'Key 1'!$A:$C,3,0),0))</f>
        <v>D</v>
      </c>
      <c r="CC8" s="9" t="str">
        <f>IF(Y$2="most",VLOOKUP(Y8,'Key 1'!$A:$B,2,0),IF(Y$2="least",VLOOKUP(Y8,'Key 1'!$A:$C,3,0),0))</f>
        <v>B</v>
      </c>
      <c r="CD8" s="9" t="str">
        <f>IF(Z$2="most",VLOOKUP(Z8,'Key 1'!$A:$B,2,0),IF(Z$2="least",VLOOKUP(Z8,'Key 1'!$A:$C,3,0),0))</f>
        <v>D</v>
      </c>
      <c r="CE8" s="9" t="str">
        <f>IF(AA$2="most",VLOOKUP(AA8,'Key 1'!$A:$B,2,0),IF(AA$2="least",VLOOKUP(AA8,'Key 1'!$A:$C,3,0),0))</f>
        <v>B</v>
      </c>
      <c r="CF8" s="9" t="str">
        <f>IF(AB$2="most",VLOOKUP(AB8,'Key 1'!$A:$B,2,0),IF(AB$2="least",VLOOKUP(AB8,'Key 1'!$A:$C,3,0),0))</f>
        <v>A</v>
      </c>
      <c r="CG8" s="9" t="str">
        <f>IF(AC$2="most",VLOOKUP(AC8,'Key 1'!$A:$B,2,0),IF(AC$2="least",VLOOKUP(AC8,'Key 1'!$A:$C,3,0),0))</f>
        <v>B</v>
      </c>
      <c r="CH8" s="9" t="str">
        <f>IF(AD$2="most",VLOOKUP(AD8,'Key 1'!$A:$B,2,0),IF(AD$2="least",VLOOKUP(AD8,'Key 1'!$A:$C,3,0),0))</f>
        <v>C</v>
      </c>
      <c r="CI8" s="9" t="str">
        <f>IF(AE$2="most",VLOOKUP(AE8,'Key 1'!$A:$B,2,0),IF(AE$2="least",VLOOKUP(AE8,'Key 1'!$A:$C,3,0),0))</f>
        <v>B</v>
      </c>
      <c r="CJ8" s="9" t="str">
        <f>IF(AF$2="most",VLOOKUP(AF8,'Key 1'!$A:$B,2,0),IF(AF$2="least",VLOOKUP(AF8,'Key 1'!$A:$C,3,0),0))</f>
        <v>A</v>
      </c>
      <c r="CK8" s="9" t="str">
        <f>IF(AG$2="most",VLOOKUP(AG8,'Key 1'!$A:$B,2,0),IF(AG$2="least",VLOOKUP(AG8,'Key 1'!$A:$C,3,0),0))</f>
        <v>C</v>
      </c>
      <c r="CL8" s="9" t="str">
        <f>IF(AH$2="most",VLOOKUP(AH8,'Key 1'!$A:$B,2,0),IF(AH$2="least",VLOOKUP(AH8,'Key 1'!$A:$C,3,0),0))</f>
        <v>B</v>
      </c>
      <c r="CM8" s="9" t="str">
        <f>IF(AI$2="most",VLOOKUP(AI8,'Key 1'!$A:$B,2,0),IF(AI$2="least",VLOOKUP(AI8,'Key 1'!$A:$C,3,0),0))</f>
        <v>C</v>
      </c>
      <c r="CN8" s="9" t="str">
        <f>IF(AJ$2="most",VLOOKUP(AJ8,'Key 1'!$A:$B,2,0),IF(AJ$2="least",VLOOKUP(AJ8,'Key 1'!$A:$C,3,0),0))</f>
        <v>D</v>
      </c>
      <c r="CO8" s="9" t="str">
        <f>IF(AK$2="most",VLOOKUP(AK8,'Key 1'!$A:$B,2,0),IF(AK$2="least",VLOOKUP(AK8,'Key 1'!$A:$C,3,0),0))</f>
        <v>B</v>
      </c>
      <c r="CP8" s="9" t="str">
        <f>IF(AL$2="most",VLOOKUP(AL8,'Key 1'!$A:$B,2,0),IF(AL$2="least",VLOOKUP(AL8,'Key 1'!$A:$C,3,0),0))</f>
        <v>C</v>
      </c>
      <c r="CQ8" s="9" t="str">
        <f>IF(AM$2="most",VLOOKUP(AM8,'Key 1'!$A:$B,2,0),IF(AM$2="least",VLOOKUP(AM8,'Key 1'!$A:$C,3,0),0))</f>
        <v>D</v>
      </c>
      <c r="CR8" s="9" t="str">
        <f>IF(AN$2="most",VLOOKUP(AN8,'Key 1'!$A:$B,2,0),IF(AN$2="least",VLOOKUP(AN8,'Key 1'!$A:$C,3,0),0))</f>
        <v>A</v>
      </c>
      <c r="CS8" s="9" t="str">
        <f>IF(AO$2="most",VLOOKUP(AO8,'Key 1'!$A:$B,2,0),IF(AO$2="least",VLOOKUP(AO8,'Key 1'!$A:$C,3,0),0))</f>
        <v>B</v>
      </c>
      <c r="CT8" s="9" t="str">
        <f>IF(AP$2="most",VLOOKUP(AP8,'Key 1'!$A:$B,2,0),IF(AP$2="least",VLOOKUP(AP8,'Key 1'!$A:$C,3,0),0))</f>
        <v>C</v>
      </c>
      <c r="CU8" s="9" t="str">
        <f>IF(AQ$2="most",VLOOKUP(AQ8,'Key 1'!$A:$B,2,0),IF(AQ$2="least",VLOOKUP(AQ8,'Key 1'!$A:$C,3,0),0))</f>
        <v>B</v>
      </c>
      <c r="CV8" s="9" t="str">
        <f>IF(AR$2="most",VLOOKUP(AR8,'Key 1'!$A:$B,2,0),IF(AR$2="least",VLOOKUP(AR8,'Key 1'!$A:$C,3,0),0))</f>
        <v>C</v>
      </c>
      <c r="CW8" s="9" t="str">
        <f>IF(AS$2="most",VLOOKUP(AS8,'Key 1'!$A:$B,2,0),IF(AS$2="least",VLOOKUP(AS8,'Key 1'!$A:$C,3,0),0))</f>
        <v>B</v>
      </c>
      <c r="CX8" s="9" t="str">
        <f>IF(AT$2="most",VLOOKUP(AT8,'Key 1'!$A:$B,2,0),IF(AT$2="least",VLOOKUP(AT8,'Key 1'!$A:$C,3,0),0))</f>
        <v>S</v>
      </c>
      <c r="CY8" s="9" t="str">
        <f>IF(AU$2="most",VLOOKUP(AU8,'Key 1'!$A:$B,2,0),IF(AU$2="least",VLOOKUP(AU8,'Key 1'!$A:$C,3,0),0))</f>
        <v>A</v>
      </c>
      <c r="CZ8" s="9" t="str">
        <f>IF(AV$2="most",VLOOKUP(AV8,'Key 1'!$A:$B,2,0),IF(AV$2="least",VLOOKUP(AV8,'Key 1'!$A:$C,3,0),0))</f>
        <v>C</v>
      </c>
      <c r="DA8" s="9" t="str">
        <f>IF(AW$2="most",VLOOKUP(AW8,'Key 1'!$A:$B,2,0),IF(AW$2="least",VLOOKUP(AW8,'Key 1'!$A:$C,3,0),0))</f>
        <v>B</v>
      </c>
      <c r="DB8" s="9" t="str">
        <f>IF(AX$2="most",VLOOKUP(AX8,'Key 1'!$A:$B,2,0),IF(AX$2="least",VLOOKUP(AX8,'Key 1'!$A:$C,3,0),0))</f>
        <v>D</v>
      </c>
      <c r="DC8" s="9" t="str">
        <f>IF(AY$2="most",VLOOKUP(AY8,'Key 1'!$A:$B,2,0),IF(AY$2="least",VLOOKUP(AY8,'Key 1'!$A:$C,3,0),0))</f>
        <v>C</v>
      </c>
      <c r="DD8" s="9" t="str">
        <f>IF(AZ$2="most",VLOOKUP(AZ8,'Key 1'!$A:$B,2,0),IF(AZ$2="least",VLOOKUP(AZ8,'Key 1'!$A:$C,3,0),0))</f>
        <v>D</v>
      </c>
      <c r="DE8" s="9" t="str">
        <f>IF(BA$2="most",VLOOKUP(BA8,'Key 1'!$A:$B,2,0),IF(BA$2="least",VLOOKUP(BA8,'Key 1'!$A:$C,3,0),0))</f>
        <v>A</v>
      </c>
      <c r="DF8" s="9" t="str">
        <f>IF(BB$2="most",VLOOKUP(BB8,'Key 1'!$A:$B,2,0),IF(BB$2="least",VLOOKUP(BB8,'Key 1'!$A:$C,3,0),0))</f>
        <v>B</v>
      </c>
      <c r="DG8" s="9" t="str">
        <f>IF(BC$2="most",VLOOKUP(BC8,'Key 1'!$A:$B,2,0),IF(BC$2="least",VLOOKUP(BC8,'Key 1'!$A:$C,3,0),0))</f>
        <v>B</v>
      </c>
      <c r="DH8" s="9" t="str">
        <f>IF(BD$2="most",VLOOKUP(BD8,'Key 1'!$A:$B,2,0),IF(BD$2="least",VLOOKUP(BD8,'Key 1'!$A:$C,3,0),0))</f>
        <v>D</v>
      </c>
      <c r="DI8" s="9" t="str">
        <f>IF(BE$2="most",VLOOKUP(BE8,'Key 1'!$A:$B,2,0),IF(BE$2="least",VLOOKUP(BE8,'Key 1'!$A:$C,3,0),0))</f>
        <v>C</v>
      </c>
      <c r="DJ8" s="9" t="str">
        <f>IF(BF$2="most",VLOOKUP(BF8,'Key 1'!$A:$B,2,0),IF(BF$2="least",VLOOKUP(BF8,'Key 1'!$A:$C,3,0),0))</f>
        <v>D</v>
      </c>
      <c r="DK8" s="9" t="str">
        <f>IF(BG$2="most",VLOOKUP(BG8,'Key 1'!$A:$B,2,0),IF(BG$2="least",VLOOKUP(BG8,'Key 1'!$A:$C,3,0),0))</f>
        <v>A</v>
      </c>
      <c r="DL8" s="9" t="str">
        <f>IF(BH$2="most",VLOOKUP(BH8,'Key 1'!$A:$B,2,0),IF(BH$2="least",VLOOKUP(BH8,'Key 1'!$A:$C,3,0),0))</f>
        <v>B</v>
      </c>
      <c r="DM8" s="9">
        <f t="shared" ref="DM8:DM10" si="10">COUNTIFS($E$2:$BH$2,"Most",BI8:DL8,"A")</f>
        <v>4</v>
      </c>
      <c r="DN8" s="9">
        <f t="shared" ref="DN8:DN10" si="11">COUNTIFS($E$2:$BH$2,"Most",BI8:DL8,"B")</f>
        <v>15</v>
      </c>
      <c r="DO8" s="9">
        <f t="shared" ref="DO8:DO10" si="12">COUNTIFS($E$2:$BH$2,"Most",BI8:DL8,"C")</f>
        <v>6</v>
      </c>
      <c r="DP8" s="9">
        <f t="shared" ref="DP8:DP10" si="13">COUNTIFS($E$2:$BH$2,"Most",BI8:DL8,"D")</f>
        <v>2</v>
      </c>
      <c r="DQ8" s="9">
        <f t="shared" ref="DQ8:DQ10" si="14">COUNTIFS($E$2:$BH$2,"Most",BI8:DL8,"N")</f>
        <v>1</v>
      </c>
      <c r="DR8" s="9">
        <f t="shared" ref="DR8:DR10" si="15">COUNTIFS($E$2:$BH$2,"Least",BI8:DL8,"A")</f>
        <v>5</v>
      </c>
      <c r="DS8" s="9">
        <f t="shared" ref="DS8:DS10" si="16">COUNTIFS($E$2:$BH$2,"Least",BI8:DL8,"B")</f>
        <v>6</v>
      </c>
      <c r="DT8" s="9">
        <f t="shared" ref="DT8:DT10" si="17">COUNTIFS($E$2:$BH$2,"Least",BI8:DL8,"C")</f>
        <v>8</v>
      </c>
      <c r="DU8" s="9">
        <f t="shared" ref="DU8:DU10" si="18">COUNTIFS($E$2:$BH$2,"Least",BI8:DL8,"D")</f>
        <v>8</v>
      </c>
      <c r="DV8" s="9">
        <f t="shared" ref="DV8:DV10" si="19">COUNTIFS($E$2:$BH$2,"Least",BI8:DL8,"N")</f>
        <v>0</v>
      </c>
    </row>
    <row r="9" spans="1:126" x14ac:dyDescent="0.35">
      <c r="A9" s="1" t="s">
        <v>276</v>
      </c>
      <c r="B9" s="1" t="s">
        <v>277</v>
      </c>
      <c r="C9" s="1" t="s">
        <v>278</v>
      </c>
      <c r="D9" s="1" t="s">
        <v>279</v>
      </c>
      <c r="E9" s="1" t="s">
        <v>6</v>
      </c>
      <c r="F9" s="1" t="s">
        <v>10</v>
      </c>
      <c r="G9" s="1" t="s">
        <v>15</v>
      </c>
      <c r="H9" s="1" t="s">
        <v>16</v>
      </c>
      <c r="I9" s="1" t="s">
        <v>20</v>
      </c>
      <c r="J9" s="1" t="s">
        <v>22</v>
      </c>
      <c r="K9" s="1" t="s">
        <v>24</v>
      </c>
      <c r="L9" s="1" t="s">
        <v>23</v>
      </c>
      <c r="M9" s="1" t="s">
        <v>27</v>
      </c>
      <c r="N9" s="1" t="s">
        <v>29</v>
      </c>
      <c r="O9" s="1" t="s">
        <v>34</v>
      </c>
      <c r="P9" s="1" t="s">
        <v>32</v>
      </c>
      <c r="Q9" s="1" t="s">
        <v>35</v>
      </c>
      <c r="R9" s="1" t="s">
        <v>37</v>
      </c>
      <c r="S9" s="1" t="s">
        <v>39</v>
      </c>
      <c r="T9" s="1" t="s">
        <v>42</v>
      </c>
      <c r="U9" s="1" t="s">
        <v>45</v>
      </c>
      <c r="V9" s="1" t="s">
        <v>43</v>
      </c>
      <c r="W9" s="1" t="s">
        <v>47</v>
      </c>
      <c r="X9" s="1" t="s">
        <v>50</v>
      </c>
      <c r="Y9" s="1" t="s">
        <v>53</v>
      </c>
      <c r="Z9" s="1" t="s">
        <v>52</v>
      </c>
      <c r="AA9" s="1" t="s">
        <v>55</v>
      </c>
      <c r="AB9" s="1" t="s">
        <v>57</v>
      </c>
      <c r="AC9" s="1" t="s">
        <v>62</v>
      </c>
      <c r="AD9" s="1" t="s">
        <v>59</v>
      </c>
      <c r="AE9" s="1" t="s">
        <v>65</v>
      </c>
      <c r="AF9" s="1" t="s">
        <v>63</v>
      </c>
      <c r="AG9" s="1" t="s">
        <v>68</v>
      </c>
      <c r="AH9" s="1" t="s">
        <v>69</v>
      </c>
      <c r="AI9" s="1" t="s">
        <v>73</v>
      </c>
      <c r="AJ9" s="1" t="s">
        <v>71</v>
      </c>
      <c r="AK9" s="1" t="s">
        <v>77</v>
      </c>
      <c r="AL9" s="1" t="s">
        <v>78</v>
      </c>
      <c r="AM9" s="1" t="s">
        <v>79</v>
      </c>
      <c r="AN9" s="1" t="s">
        <v>81</v>
      </c>
      <c r="AO9" s="1" t="s">
        <v>85</v>
      </c>
      <c r="AP9" s="1" t="s">
        <v>84</v>
      </c>
      <c r="AQ9" s="1" t="s">
        <v>88</v>
      </c>
      <c r="AR9" s="1" t="s">
        <v>87</v>
      </c>
      <c r="AS9" s="1" t="s">
        <v>91</v>
      </c>
      <c r="AT9" s="1" t="s">
        <v>93</v>
      </c>
      <c r="AU9" s="1" t="s">
        <v>97</v>
      </c>
      <c r="AV9" s="1" t="s">
        <v>98</v>
      </c>
      <c r="AW9" s="1" t="s">
        <v>101</v>
      </c>
      <c r="AX9" s="1" t="s">
        <v>102</v>
      </c>
      <c r="AY9" s="1" t="s">
        <v>107</v>
      </c>
      <c r="AZ9" s="1" t="s">
        <v>106</v>
      </c>
      <c r="BA9" s="1" t="s">
        <v>110</v>
      </c>
      <c r="BB9" s="1" t="s">
        <v>108</v>
      </c>
      <c r="BC9" s="1" t="s">
        <v>114</v>
      </c>
      <c r="BD9" s="1" t="s">
        <v>115</v>
      </c>
      <c r="BE9" s="1" t="s">
        <v>119</v>
      </c>
      <c r="BF9" s="1" t="s">
        <v>117</v>
      </c>
      <c r="BG9" s="1" t="s">
        <v>121</v>
      </c>
      <c r="BH9" s="1" t="s">
        <v>123</v>
      </c>
      <c r="BI9" s="9" t="str">
        <f>IF(E$2="most",VLOOKUP(E9,'Key 1'!$A:$B,2,0),IF(E$2="least",VLOOKUP(E9,'Key 1'!$A:$C,3,0),0))</f>
        <v>A</v>
      </c>
      <c r="BJ9" s="9" t="str">
        <f>IF(F$2="most",VLOOKUP(F9,'Key 1'!$A:$B,2,0),IF(F$2="least",VLOOKUP(F9,'Key 1'!$A:$C,3,0),0))</f>
        <v>C</v>
      </c>
      <c r="BK9" s="9" t="str">
        <f>IF(G$2="most",VLOOKUP(G9,'Key 1'!$A:$B,2,0),IF(G$2="least",VLOOKUP(G9,'Key 1'!$A:$C,3,0),0))</f>
        <v>B</v>
      </c>
      <c r="BL9" s="9" t="str">
        <f>IF(H$2="most",VLOOKUP(H9,'Key 1'!$A:$B,2,0),IF(H$2="least",VLOOKUP(H9,'Key 1'!$A:$C,3,0),0))</f>
        <v>A</v>
      </c>
      <c r="BM9" s="9" t="str">
        <f>IF(I$2="most",VLOOKUP(I9,'Key 1'!$A:$B,2,0),IF(I$2="least",VLOOKUP(I9,'Key 1'!$A:$C,3,0),0))</f>
        <v>C</v>
      </c>
      <c r="BN9" s="9" t="str">
        <f>IF(J$2="most",VLOOKUP(J9,'Key 1'!$A:$B,2,0),IF(J$2="least",VLOOKUP(J9,'Key 1'!$A:$C,3,0),0))</f>
        <v>D</v>
      </c>
      <c r="BO9" s="9" t="str">
        <f>IF(K$2="most",VLOOKUP(K9,'Key 1'!$A:$B,2,0),IF(K$2="least",VLOOKUP(K9,'Key 1'!$A:$C,3,0),0))</f>
        <v>C</v>
      </c>
      <c r="BP9" s="9" t="str">
        <f>IF(L$2="most",VLOOKUP(L9,'Key 1'!$A:$B,2,0),IF(L$2="least",VLOOKUP(L9,'Key 1'!$A:$C,3,0),0))</f>
        <v>A</v>
      </c>
      <c r="BQ9" s="9" t="str">
        <f>IF(M$2="most",VLOOKUP(M9,'Key 1'!$A:$B,2,0),IF(M$2="least",VLOOKUP(M9,'Key 1'!$A:$C,3,0),0))</f>
        <v>B</v>
      </c>
      <c r="BR9" s="9" t="str">
        <f>IF(N$2="most",VLOOKUP(N9,'Key 1'!$A:$B,2,0),IF(N$2="least",VLOOKUP(N9,'Key 1'!$A:$C,3,0),0))</f>
        <v>A</v>
      </c>
      <c r="BS9" s="9" t="str">
        <f>IF(O$2="most",VLOOKUP(O9,'Key 1'!$A:$B,2,0),IF(O$2="least",VLOOKUP(O9,'Key 1'!$A:$C,3,0),0))</f>
        <v>N</v>
      </c>
      <c r="BT9" s="9" t="str">
        <f>IF(P$2="most",VLOOKUP(P9,'Key 1'!$A:$B,2,0),IF(P$2="least",VLOOKUP(P9,'Key 1'!$A:$C,3,0),0))</f>
        <v>N</v>
      </c>
      <c r="BU9" s="9" t="str">
        <f>IF(Q$2="most",VLOOKUP(Q9,'Key 1'!$A:$B,2,0),IF(Q$2="least",VLOOKUP(Q9,'Key 1'!$A:$C,3,0),0))</f>
        <v>A</v>
      </c>
      <c r="BV9" s="9" t="str">
        <f>IF(R$2="most",VLOOKUP(R9,'Key 1'!$A:$B,2,0),IF(R$2="least",VLOOKUP(R9,'Key 1'!$A:$C,3,0),0))</f>
        <v>B</v>
      </c>
      <c r="BW9" s="9" t="str">
        <f>IF(S$2="most",VLOOKUP(S9,'Key 1'!$A:$B,2,0),IF(S$2="least",VLOOKUP(S9,'Key 1'!$A:$C,3,0),0))</f>
        <v>A</v>
      </c>
      <c r="BX9" s="9" t="str">
        <f>IF(T$2="most",VLOOKUP(T9,'Key 1'!$A:$B,2,0),IF(T$2="least",VLOOKUP(T9,'Key 1'!$A:$C,3,0),0))</f>
        <v>B</v>
      </c>
      <c r="BY9" s="9" t="str">
        <f>IF(U$2="most",VLOOKUP(U9,'Key 1'!$A:$B,2,0),IF(U$2="least",VLOOKUP(U9,'Key 1'!$A:$C,3,0),0))</f>
        <v>A</v>
      </c>
      <c r="BZ9" s="9" t="str">
        <f>IF(V$2="most",VLOOKUP(V9,'Key 1'!$A:$B,2,0),IF(V$2="least",VLOOKUP(V9,'Key 1'!$A:$C,3,0),0))</f>
        <v>C</v>
      </c>
      <c r="CA9" s="9" t="str">
        <f>IF(W$2="most",VLOOKUP(W9,'Key 1'!$A:$B,2,0),IF(W$2="least",VLOOKUP(W9,'Key 1'!$A:$C,3,0),0))</f>
        <v>B</v>
      </c>
      <c r="CB9" s="9" t="str">
        <f>IF(X$2="most",VLOOKUP(X9,'Key 1'!$A:$B,2,0),IF(X$2="least",VLOOKUP(X9,'Key 1'!$A:$C,3,0),0))</f>
        <v>C</v>
      </c>
      <c r="CC9" s="9" t="str">
        <f>IF(Y$2="most",VLOOKUP(Y9,'Key 1'!$A:$B,2,0),IF(Y$2="least",VLOOKUP(Y9,'Key 1'!$A:$C,3,0),0))</f>
        <v>B</v>
      </c>
      <c r="CD9" s="9" t="str">
        <f>IF(Z$2="most",VLOOKUP(Z9,'Key 1'!$A:$B,2,0),IF(Z$2="least",VLOOKUP(Z9,'Key 1'!$A:$C,3,0),0))</f>
        <v>D</v>
      </c>
      <c r="CE9" s="9" t="str">
        <f>IF(AA$2="most",VLOOKUP(AA9,'Key 1'!$A:$B,2,0),IF(AA$2="least",VLOOKUP(AA9,'Key 1'!$A:$C,3,0),0))</f>
        <v>A</v>
      </c>
      <c r="CF9" s="9" t="str">
        <f>IF(AB$2="most",VLOOKUP(AB9,'Key 1'!$A:$B,2,0),IF(AB$2="least",VLOOKUP(AB9,'Key 1'!$A:$C,3,0),0))</f>
        <v>C</v>
      </c>
      <c r="CG9" s="9" t="str">
        <f>IF(AC$2="most",VLOOKUP(AC9,'Key 1'!$A:$B,2,0),IF(AC$2="least",VLOOKUP(AC9,'Key 1'!$A:$C,3,0),0))</f>
        <v>C</v>
      </c>
      <c r="CH9" s="9" t="str">
        <f>IF(AD$2="most",VLOOKUP(AD9,'Key 1'!$A:$B,2,0),IF(AD$2="least",VLOOKUP(AD9,'Key 1'!$A:$C,3,0),0))</f>
        <v>B</v>
      </c>
      <c r="CI9" s="9" t="str">
        <f>IF(AE$2="most",VLOOKUP(AE9,'Key 1'!$A:$B,2,0),IF(AE$2="least",VLOOKUP(AE9,'Key 1'!$A:$C,3,0),0))</f>
        <v>B</v>
      </c>
      <c r="CJ9" s="9" t="str">
        <f>IF(AF$2="most",VLOOKUP(AF9,'Key 1'!$A:$B,2,0),IF(AF$2="least",VLOOKUP(AF9,'Key 1'!$A:$C,3,0),0))</f>
        <v>C</v>
      </c>
      <c r="CK9" s="9" t="str">
        <f>IF(AG$2="most",VLOOKUP(AG9,'Key 1'!$A:$B,2,0),IF(AG$2="least",VLOOKUP(AG9,'Key 1'!$A:$C,3,0),0))</f>
        <v>C</v>
      </c>
      <c r="CL9" s="9" t="str">
        <f>IF(AH$2="most",VLOOKUP(AH9,'Key 1'!$A:$B,2,0),IF(AH$2="least",VLOOKUP(AH9,'Key 1'!$A:$C,3,0),0))</f>
        <v>B</v>
      </c>
      <c r="CM9" s="9" t="str">
        <f>IF(AI$2="most",VLOOKUP(AI9,'Key 1'!$A:$B,2,0),IF(AI$2="least",VLOOKUP(AI9,'Key 1'!$A:$C,3,0),0))</f>
        <v>D</v>
      </c>
      <c r="CN9" s="9" t="str">
        <f>IF(AJ$2="most",VLOOKUP(AJ9,'Key 1'!$A:$B,2,0),IF(AJ$2="least",VLOOKUP(AJ9,'Key 1'!$A:$C,3,0),0))</f>
        <v>C</v>
      </c>
      <c r="CO9" s="9" t="str">
        <f>IF(AK$2="most",VLOOKUP(AK9,'Key 1'!$A:$B,2,0),IF(AK$2="least",VLOOKUP(AK9,'Key 1'!$A:$C,3,0),0))</f>
        <v>B</v>
      </c>
      <c r="CP9" s="9" t="str">
        <f>IF(AL$2="most",VLOOKUP(AL9,'Key 1'!$A:$B,2,0),IF(AL$2="least",VLOOKUP(AL9,'Key 1'!$A:$C,3,0),0))</f>
        <v>C</v>
      </c>
      <c r="CQ9" s="9" t="str">
        <f>IF(AM$2="most",VLOOKUP(AM9,'Key 1'!$A:$B,2,0),IF(AM$2="least",VLOOKUP(AM9,'Key 1'!$A:$C,3,0),0))</f>
        <v>D</v>
      </c>
      <c r="CR9" s="9" t="str">
        <f>IF(AN$2="most",VLOOKUP(AN9,'Key 1'!$A:$B,2,0),IF(AN$2="least",VLOOKUP(AN9,'Key 1'!$A:$C,3,0),0))</f>
        <v>C</v>
      </c>
      <c r="CS9" s="9" t="str">
        <f>IF(AO$2="most",VLOOKUP(AO9,'Key 1'!$A:$B,2,0),IF(AO$2="least",VLOOKUP(AO9,'Key 1'!$A:$C,3,0),0))</f>
        <v>D</v>
      </c>
      <c r="CT9" s="9" t="str">
        <f>IF(AP$2="most",VLOOKUP(AP9,'Key 1'!$A:$B,2,0),IF(AP$2="least",VLOOKUP(AP9,'Key 1'!$A:$C,3,0),0))</f>
        <v>A</v>
      </c>
      <c r="CU9" s="9" t="str">
        <f>IF(AQ$2="most",VLOOKUP(AQ9,'Key 1'!$A:$B,2,0),IF(AQ$2="least",VLOOKUP(AQ9,'Key 1'!$A:$C,3,0),0))</f>
        <v>D</v>
      </c>
      <c r="CV9" s="9" t="str">
        <f>IF(AR$2="most",VLOOKUP(AR9,'Key 1'!$A:$B,2,0),IF(AR$2="least",VLOOKUP(AR9,'Key 1'!$A:$C,3,0),0))</f>
        <v>A</v>
      </c>
      <c r="CW9" s="9" t="str">
        <f>IF(AS$2="most",VLOOKUP(AS9,'Key 1'!$A:$B,2,0),IF(AS$2="least",VLOOKUP(AS9,'Key 1'!$A:$C,3,0),0))</f>
        <v>C</v>
      </c>
      <c r="CX9" s="9" t="str">
        <f>IF(AT$2="most",VLOOKUP(AT9,'Key 1'!$A:$B,2,0),IF(AT$2="least",VLOOKUP(AT9,'Key 1'!$A:$C,3,0),0))</f>
        <v>S</v>
      </c>
      <c r="CY9" s="9" t="str">
        <f>IF(AU$2="most",VLOOKUP(AU9,'Key 1'!$A:$B,2,0),IF(AU$2="least",VLOOKUP(AU9,'Key 1'!$A:$C,3,0),0))</f>
        <v>C</v>
      </c>
      <c r="CZ9" s="9" t="str">
        <f>IF(AV$2="most",VLOOKUP(AV9,'Key 1'!$A:$B,2,0),IF(AV$2="least",VLOOKUP(AV9,'Key 1'!$A:$C,3,0),0))</f>
        <v>B</v>
      </c>
      <c r="DA9" s="9" t="str">
        <f>IF(AW$2="most",VLOOKUP(AW9,'Key 1'!$A:$B,2,0),IF(AW$2="least",VLOOKUP(AW9,'Key 1'!$A:$C,3,0),0))</f>
        <v>C</v>
      </c>
      <c r="DB9" s="9" t="str">
        <f>IF(AX$2="most",VLOOKUP(AX9,'Key 1'!$A:$B,2,0),IF(AX$2="least",VLOOKUP(AX9,'Key 1'!$A:$C,3,0),0))</f>
        <v>B</v>
      </c>
      <c r="DC9" s="9" t="str">
        <f>IF(AY$2="most",VLOOKUP(AY9,'Key 1'!$A:$B,2,0),IF(AY$2="least",VLOOKUP(AY9,'Key 1'!$A:$C,3,0),0))</f>
        <v>C</v>
      </c>
      <c r="DD9" s="9" t="str">
        <f>IF(AZ$2="most",VLOOKUP(AZ9,'Key 1'!$A:$B,2,0),IF(AZ$2="least",VLOOKUP(AZ9,'Key 1'!$A:$C,3,0),0))</f>
        <v>B</v>
      </c>
      <c r="DE9" s="9" t="str">
        <f>IF(BA$2="most",VLOOKUP(BA9,'Key 1'!$A:$B,2,0),IF(BA$2="least",VLOOKUP(BA9,'Key 1'!$A:$C,3,0),0))</f>
        <v>D</v>
      </c>
      <c r="DF9" s="9" t="str">
        <f>IF(BB$2="most",VLOOKUP(BB9,'Key 1'!$A:$B,2,0),IF(BB$2="least",VLOOKUP(BB9,'Key 1'!$A:$C,3,0),0))</f>
        <v>B</v>
      </c>
      <c r="DG9" s="9" t="str">
        <f>IF(BC$2="most",VLOOKUP(BC9,'Key 1'!$A:$B,2,0),IF(BC$2="least",VLOOKUP(BC9,'Key 1'!$A:$C,3,0),0))</f>
        <v>B</v>
      </c>
      <c r="DH9" s="9" t="str">
        <f>IF(BD$2="most",VLOOKUP(BD9,'Key 1'!$A:$B,2,0),IF(BD$2="least",VLOOKUP(BD9,'Key 1'!$A:$C,3,0),0))</f>
        <v>D</v>
      </c>
      <c r="DI9" s="9" t="str">
        <f>IF(BE$2="most",VLOOKUP(BE9,'Key 1'!$A:$B,2,0),IF(BE$2="least",VLOOKUP(BE9,'Key 1'!$A:$C,3,0),0))</f>
        <v>C</v>
      </c>
      <c r="DJ9" s="9" t="str">
        <f>IF(BF$2="most",VLOOKUP(BF9,'Key 1'!$A:$B,2,0),IF(BF$2="least",VLOOKUP(BF9,'Key 1'!$A:$C,3,0),0))</f>
        <v>D</v>
      </c>
      <c r="DK9" s="9" t="str">
        <f>IF(BG$2="most",VLOOKUP(BG9,'Key 1'!$A:$B,2,0),IF(BG$2="least",VLOOKUP(BG9,'Key 1'!$A:$C,3,0),0))</f>
        <v>B</v>
      </c>
      <c r="DL9" s="9" t="str">
        <f>IF(BH$2="most",VLOOKUP(BH9,'Key 1'!$A:$B,2,0),IF(BH$2="least",VLOOKUP(BH9,'Key 1'!$A:$C,3,0),0))</f>
        <v>D</v>
      </c>
      <c r="DM9" s="9">
        <f t="shared" si="10"/>
        <v>5</v>
      </c>
      <c r="DN9" s="9">
        <f t="shared" si="11"/>
        <v>8</v>
      </c>
      <c r="DO9" s="9">
        <f t="shared" si="12"/>
        <v>9</v>
      </c>
      <c r="DP9" s="9">
        <f t="shared" si="13"/>
        <v>5</v>
      </c>
      <c r="DQ9" s="9">
        <f t="shared" si="14"/>
        <v>1</v>
      </c>
      <c r="DR9" s="9">
        <f t="shared" si="15"/>
        <v>5</v>
      </c>
      <c r="DS9" s="9">
        <f t="shared" si="16"/>
        <v>8</v>
      </c>
      <c r="DT9" s="9">
        <f t="shared" si="17"/>
        <v>8</v>
      </c>
      <c r="DU9" s="9">
        <f t="shared" si="18"/>
        <v>5</v>
      </c>
      <c r="DV9" s="9">
        <f t="shared" si="19"/>
        <v>1</v>
      </c>
    </row>
    <row r="10" spans="1:126" x14ac:dyDescent="0.35">
      <c r="A10" s="1" t="s">
        <v>280</v>
      </c>
      <c r="B10" s="1" t="s">
        <v>281</v>
      </c>
      <c r="C10" s="1" t="s">
        <v>282</v>
      </c>
      <c r="D10" s="1" t="s">
        <v>283</v>
      </c>
      <c r="E10" s="1" t="s">
        <v>6</v>
      </c>
      <c r="F10" s="1" t="s">
        <v>12</v>
      </c>
      <c r="G10" s="1" t="s">
        <v>16</v>
      </c>
      <c r="H10" s="1" t="s">
        <v>14</v>
      </c>
      <c r="I10" s="1" t="s">
        <v>19</v>
      </c>
      <c r="J10" s="1" t="s">
        <v>22</v>
      </c>
      <c r="K10" s="1" t="s">
        <v>26</v>
      </c>
      <c r="L10" s="1" t="s">
        <v>25</v>
      </c>
      <c r="M10" s="1" t="s">
        <v>28</v>
      </c>
      <c r="N10" s="1" t="s">
        <v>30</v>
      </c>
      <c r="O10" s="1" t="s">
        <v>34</v>
      </c>
      <c r="P10" s="1" t="s">
        <v>31</v>
      </c>
      <c r="Q10" s="1" t="s">
        <v>35</v>
      </c>
      <c r="R10" s="1" t="s">
        <v>37</v>
      </c>
      <c r="S10" s="1" t="s">
        <v>40</v>
      </c>
      <c r="T10" s="1" t="s">
        <v>39</v>
      </c>
      <c r="U10" s="1" t="s">
        <v>45</v>
      </c>
      <c r="V10" s="1" t="s">
        <v>46</v>
      </c>
      <c r="W10" s="1" t="s">
        <v>48</v>
      </c>
      <c r="X10" s="1" t="s">
        <v>50</v>
      </c>
      <c r="Y10" s="1" t="s">
        <v>54</v>
      </c>
      <c r="Z10" s="1" t="s">
        <v>51</v>
      </c>
      <c r="AA10" s="1" t="s">
        <v>57</v>
      </c>
      <c r="AB10" s="1" t="s">
        <v>58</v>
      </c>
      <c r="AC10" s="1" t="s">
        <v>60</v>
      </c>
      <c r="AD10" s="1" t="s">
        <v>62</v>
      </c>
      <c r="AE10" s="1" t="s">
        <v>66</v>
      </c>
      <c r="AF10" s="1" t="s">
        <v>63</v>
      </c>
      <c r="AG10" s="1" t="s">
        <v>70</v>
      </c>
      <c r="AH10" s="1" t="s">
        <v>69</v>
      </c>
      <c r="AI10" s="1" t="s">
        <v>74</v>
      </c>
      <c r="AJ10" s="1" t="s">
        <v>72</v>
      </c>
      <c r="AK10" s="1" t="s">
        <v>75</v>
      </c>
      <c r="AL10" s="1" t="s">
        <v>78</v>
      </c>
      <c r="AM10" s="1" t="s">
        <v>79</v>
      </c>
      <c r="AN10" s="1" t="s">
        <v>81</v>
      </c>
      <c r="AO10" s="1" t="s">
        <v>85</v>
      </c>
      <c r="AP10" s="1" t="s">
        <v>83</v>
      </c>
      <c r="AQ10" s="1" t="s">
        <v>89</v>
      </c>
      <c r="AR10" s="1" t="s">
        <v>90</v>
      </c>
      <c r="AS10" s="1" t="s">
        <v>93</v>
      </c>
      <c r="AT10" s="1" t="s">
        <v>91</v>
      </c>
      <c r="AU10" s="1" t="s">
        <v>96</v>
      </c>
      <c r="AV10" s="1" t="s">
        <v>97</v>
      </c>
      <c r="AW10" s="1" t="s">
        <v>100</v>
      </c>
      <c r="AX10" s="1" t="s">
        <v>102</v>
      </c>
      <c r="AY10" s="1" t="s">
        <v>104</v>
      </c>
      <c r="AZ10" s="1" t="s">
        <v>107</v>
      </c>
      <c r="BA10" s="1" t="s">
        <v>110</v>
      </c>
      <c r="BB10" s="1" t="s">
        <v>109</v>
      </c>
      <c r="BC10" s="1" t="s">
        <v>112</v>
      </c>
      <c r="BD10" s="1" t="s">
        <v>114</v>
      </c>
      <c r="BE10" s="1" t="s">
        <v>117</v>
      </c>
      <c r="BF10" s="1" t="s">
        <v>119</v>
      </c>
      <c r="BG10" s="1" t="s">
        <v>123</v>
      </c>
      <c r="BH10" s="1" t="s">
        <v>122</v>
      </c>
      <c r="BI10" s="9" t="str">
        <f>IF(E$2="most",VLOOKUP(E10,'Key 1'!$A:$B,2,0),IF(E$2="least",VLOOKUP(E10,'Key 1'!$A:$C,3,0),0))</f>
        <v>A</v>
      </c>
      <c r="BJ10" s="9" t="str">
        <f>IF(F$2="most",VLOOKUP(F10,'Key 1'!$A:$B,2,0),IF(F$2="least",VLOOKUP(F10,'Key 1'!$A:$C,3,0),0))</f>
        <v>D</v>
      </c>
      <c r="BK10" s="9" t="str">
        <f>IF(G$2="most",VLOOKUP(G10,'Key 1'!$A:$B,2,0),IF(G$2="least",VLOOKUP(G10,'Key 1'!$A:$C,3,0),0))</f>
        <v>A</v>
      </c>
      <c r="BL10" s="9" t="str">
        <f>IF(H$2="most",VLOOKUP(H10,'Key 1'!$A:$B,2,0),IF(H$2="least",VLOOKUP(H10,'Key 1'!$A:$C,3,0),0))</f>
        <v>C</v>
      </c>
      <c r="BM10" s="9" t="str">
        <f>IF(I$2="most",VLOOKUP(I10,'Key 1'!$A:$B,2,0),IF(I$2="least",VLOOKUP(I10,'Key 1'!$A:$C,3,0),0))</f>
        <v>A</v>
      </c>
      <c r="BN10" s="9" t="str">
        <f>IF(J$2="most",VLOOKUP(J10,'Key 1'!$A:$B,2,0),IF(J$2="least",VLOOKUP(J10,'Key 1'!$A:$C,3,0),0))</f>
        <v>D</v>
      </c>
      <c r="BO10" s="9" t="str">
        <f>IF(K$2="most",VLOOKUP(K10,'Key 1'!$A:$B,2,0),IF(K$2="least",VLOOKUP(K10,'Key 1'!$A:$C,3,0),0))</f>
        <v>B</v>
      </c>
      <c r="BP10" s="9" t="str">
        <f>IF(L$2="most",VLOOKUP(L10,'Key 1'!$A:$B,2,0),IF(L$2="least",VLOOKUP(L10,'Key 1'!$A:$C,3,0),0))</f>
        <v>D</v>
      </c>
      <c r="BQ10" s="9" t="str">
        <f>IF(M$2="most",VLOOKUP(M10,'Key 1'!$A:$B,2,0),IF(M$2="least",VLOOKUP(M10,'Key 1'!$A:$C,3,0),0))</f>
        <v>C</v>
      </c>
      <c r="BR10" s="9" t="str">
        <f>IF(N$2="most",VLOOKUP(N10,'Key 1'!$A:$B,2,0),IF(N$2="least",VLOOKUP(N10,'Key 1'!$A:$C,3,0),0))</f>
        <v>D</v>
      </c>
      <c r="BS10" s="9" t="str">
        <f>IF(O$2="most",VLOOKUP(O10,'Key 1'!$A:$B,2,0),IF(O$2="least",VLOOKUP(O10,'Key 1'!$A:$C,3,0),0))</f>
        <v>N</v>
      </c>
      <c r="BT10" s="9" t="str">
        <f>IF(P$2="most",VLOOKUP(P10,'Key 1'!$A:$B,2,0),IF(P$2="least",VLOOKUP(P10,'Key 1'!$A:$C,3,0),0))</f>
        <v>D</v>
      </c>
      <c r="BU10" s="9" t="str">
        <f>IF(Q$2="most",VLOOKUP(Q10,'Key 1'!$A:$B,2,0),IF(Q$2="least",VLOOKUP(Q10,'Key 1'!$A:$C,3,0),0))</f>
        <v>A</v>
      </c>
      <c r="BV10" s="9" t="str">
        <f>IF(R$2="most",VLOOKUP(R10,'Key 1'!$A:$B,2,0),IF(R$2="least",VLOOKUP(R10,'Key 1'!$A:$C,3,0),0))</f>
        <v>B</v>
      </c>
      <c r="BW10" s="9" t="str">
        <f>IF(S$2="most",VLOOKUP(S10,'Key 1'!$A:$B,2,0),IF(S$2="least",VLOOKUP(S10,'Key 1'!$A:$C,3,0),0))</f>
        <v>C</v>
      </c>
      <c r="BX10" s="9" t="str">
        <f>IF(T$2="most",VLOOKUP(T10,'Key 1'!$A:$B,2,0),IF(T$2="least",VLOOKUP(T10,'Key 1'!$A:$C,3,0),0))</f>
        <v>A</v>
      </c>
      <c r="BY10" s="9" t="str">
        <f>IF(U$2="most",VLOOKUP(U10,'Key 1'!$A:$B,2,0),IF(U$2="least",VLOOKUP(U10,'Key 1'!$A:$C,3,0),0))</f>
        <v>A</v>
      </c>
      <c r="BZ10" s="9" t="str">
        <f>IF(V$2="most",VLOOKUP(V10,'Key 1'!$A:$B,2,0),IF(V$2="least",VLOOKUP(V10,'Key 1'!$A:$C,3,0),0))</f>
        <v>B</v>
      </c>
      <c r="CA10" s="9" t="str">
        <f>IF(W$2="most",VLOOKUP(W10,'Key 1'!$A:$B,2,0),IF(W$2="least",VLOOKUP(W10,'Key 1'!$A:$C,3,0),0))</f>
        <v>A</v>
      </c>
      <c r="CB10" s="9" t="str">
        <f>IF(X$2="most",VLOOKUP(X10,'Key 1'!$A:$B,2,0),IF(X$2="least",VLOOKUP(X10,'Key 1'!$A:$C,3,0),0))</f>
        <v>C</v>
      </c>
      <c r="CC10" s="9" t="str">
        <f>IF(Y$2="most",VLOOKUP(Y10,'Key 1'!$A:$B,2,0),IF(Y$2="least",VLOOKUP(Y10,'Key 1'!$A:$C,3,0),0))</f>
        <v>A</v>
      </c>
      <c r="CD10" s="9" t="str">
        <f>IF(Z$2="most",VLOOKUP(Z10,'Key 1'!$A:$B,2,0),IF(Z$2="least",VLOOKUP(Z10,'Key 1'!$A:$C,3,0),0))</f>
        <v>C</v>
      </c>
      <c r="CE10" s="9" t="str">
        <f>IF(AA$2="most",VLOOKUP(AA10,'Key 1'!$A:$B,2,0),IF(AA$2="least",VLOOKUP(AA10,'Key 1'!$A:$C,3,0),0))</f>
        <v>C</v>
      </c>
      <c r="CF10" s="9" t="str">
        <f>IF(AB$2="most",VLOOKUP(AB10,'Key 1'!$A:$B,2,0),IF(AB$2="least",VLOOKUP(AB10,'Key 1'!$A:$C,3,0),0))</f>
        <v>B</v>
      </c>
      <c r="CG10" s="9" t="str">
        <f>IF(AC$2="most",VLOOKUP(AC10,'Key 1'!$A:$B,2,0),IF(AC$2="least",VLOOKUP(AC10,'Key 1'!$A:$C,3,0),0))</f>
        <v>D</v>
      </c>
      <c r="CH10" s="9" t="str">
        <f>IF(AD$2="most",VLOOKUP(AD10,'Key 1'!$A:$B,2,0),IF(AD$2="least",VLOOKUP(AD10,'Key 1'!$A:$C,3,0),0))</f>
        <v>C</v>
      </c>
      <c r="CI10" s="9" t="str">
        <f>IF(AE$2="most",VLOOKUP(AE10,'Key 1'!$A:$B,2,0),IF(AE$2="least",VLOOKUP(AE10,'Key 1'!$A:$C,3,0),0))</f>
        <v>A</v>
      </c>
      <c r="CJ10" s="9" t="str">
        <f>IF(AF$2="most",VLOOKUP(AF10,'Key 1'!$A:$B,2,0),IF(AF$2="least",VLOOKUP(AF10,'Key 1'!$A:$C,3,0),0))</f>
        <v>C</v>
      </c>
      <c r="CK10" s="9" t="str">
        <f>IF(AG$2="most",VLOOKUP(AG10,'Key 1'!$A:$B,2,0),IF(AG$2="least",VLOOKUP(AG10,'Key 1'!$A:$C,3,0),0))</f>
        <v>D</v>
      </c>
      <c r="CL10" s="9" t="str">
        <f>IF(AH$2="most",VLOOKUP(AH10,'Key 1'!$A:$B,2,0),IF(AH$2="least",VLOOKUP(AH10,'Key 1'!$A:$C,3,0),0))</f>
        <v>B</v>
      </c>
      <c r="CM10" s="9" t="str">
        <f>IF(AI$2="most",VLOOKUP(AI10,'Key 1'!$A:$B,2,0),IF(AI$2="least",VLOOKUP(AI10,'Key 1'!$A:$C,3,0),0))</f>
        <v>A</v>
      </c>
      <c r="CN10" s="9" t="str">
        <f>IF(AJ$2="most",VLOOKUP(AJ10,'Key 1'!$A:$B,2,0),IF(AJ$2="least",VLOOKUP(AJ10,'Key 1'!$A:$C,3,0),0))</f>
        <v>B</v>
      </c>
      <c r="CO10" s="9" t="str">
        <f>IF(AK$2="most",VLOOKUP(AK10,'Key 1'!$A:$B,2,0),IF(AK$2="least",VLOOKUP(AK10,'Key 1'!$A:$C,3,0),0))</f>
        <v>A</v>
      </c>
      <c r="CP10" s="9" t="str">
        <f>IF(AL$2="most",VLOOKUP(AL10,'Key 1'!$A:$B,2,0),IF(AL$2="least",VLOOKUP(AL10,'Key 1'!$A:$C,3,0),0))</f>
        <v>C</v>
      </c>
      <c r="CQ10" s="9" t="str">
        <f>IF(AM$2="most",VLOOKUP(AM10,'Key 1'!$A:$B,2,0),IF(AM$2="least",VLOOKUP(AM10,'Key 1'!$A:$C,3,0),0))</f>
        <v>D</v>
      </c>
      <c r="CR10" s="9" t="str">
        <f>IF(AN$2="most",VLOOKUP(AN10,'Key 1'!$A:$B,2,0),IF(AN$2="least",VLOOKUP(AN10,'Key 1'!$A:$C,3,0),0))</f>
        <v>C</v>
      </c>
      <c r="CS10" s="9" t="str">
        <f>IF(AO$2="most",VLOOKUP(AO10,'Key 1'!$A:$B,2,0),IF(AO$2="least",VLOOKUP(AO10,'Key 1'!$A:$C,3,0),0))</f>
        <v>D</v>
      </c>
      <c r="CT10" s="9" t="str">
        <f>IF(AP$2="most",VLOOKUP(AP10,'Key 1'!$A:$B,2,0),IF(AP$2="least",VLOOKUP(AP10,'Key 1'!$A:$C,3,0),0))</f>
        <v>B</v>
      </c>
      <c r="CU10" s="9" t="str">
        <f>IF(AQ$2="most",VLOOKUP(AQ10,'Key 1'!$A:$B,2,0),IF(AQ$2="least",VLOOKUP(AQ10,'Key 1'!$A:$C,3,0),0))</f>
        <v>N</v>
      </c>
      <c r="CV10" s="9" t="str">
        <f>IF(AR$2="most",VLOOKUP(AR10,'Key 1'!$A:$B,2,0),IF(AR$2="least",VLOOKUP(AR10,'Key 1'!$A:$C,3,0),0))</f>
        <v>B</v>
      </c>
      <c r="CW10" s="9" t="str">
        <f>IF(AS$2="most",VLOOKUP(AS10,'Key 1'!$A:$B,2,0),IF(AS$2="least",VLOOKUP(AS10,'Key 1'!$A:$C,3,0),0))</f>
        <v>A</v>
      </c>
      <c r="CX10" s="9" t="str">
        <f>IF(AT$2="most",VLOOKUP(AT10,'Key 1'!$A:$B,2,0),IF(AT$2="least",VLOOKUP(AT10,'Key 1'!$A:$C,3,0),0))</f>
        <v>C</v>
      </c>
      <c r="CY10" s="9" t="str">
        <f>IF(AU$2="most",VLOOKUP(AU10,'Key 1'!$A:$B,2,0),IF(AU$2="least",VLOOKUP(AU10,'Key 1'!$A:$C,3,0),0))</f>
        <v>A</v>
      </c>
      <c r="CZ10" s="9" t="str">
        <f>IF(AV$2="most",VLOOKUP(AV10,'Key 1'!$A:$B,2,0),IF(AV$2="least",VLOOKUP(AV10,'Key 1'!$A:$C,3,0),0))</f>
        <v>C</v>
      </c>
      <c r="DA10" s="9" t="str">
        <f>IF(AW$2="most",VLOOKUP(AW10,'Key 1'!$A:$B,2,0),IF(AW$2="least",VLOOKUP(AW10,'Key 1'!$A:$C,3,0),0))</f>
        <v>A</v>
      </c>
      <c r="DB10" s="9" t="str">
        <f>IF(AX$2="most",VLOOKUP(AX10,'Key 1'!$A:$B,2,0),IF(AX$2="least",VLOOKUP(AX10,'Key 1'!$A:$C,3,0),0))</f>
        <v>B</v>
      </c>
      <c r="DC10" s="9" t="str">
        <f>IF(AY$2="most",VLOOKUP(AY10,'Key 1'!$A:$B,2,0),IF(AY$2="least",VLOOKUP(AY10,'Key 1'!$A:$C,3,0),0))</f>
        <v>A</v>
      </c>
      <c r="DD10" s="9" t="str">
        <f>IF(AZ$2="most",VLOOKUP(AZ10,'Key 1'!$A:$B,2,0),IF(AZ$2="least",VLOOKUP(AZ10,'Key 1'!$A:$C,3,0),0))</f>
        <v>C</v>
      </c>
      <c r="DE10" s="9" t="str">
        <f>IF(BA$2="most",VLOOKUP(BA10,'Key 1'!$A:$B,2,0),IF(BA$2="least",VLOOKUP(BA10,'Key 1'!$A:$C,3,0),0))</f>
        <v>D</v>
      </c>
      <c r="DF10" s="9" t="str">
        <f>IF(BB$2="most",VLOOKUP(BB10,'Key 1'!$A:$B,2,0),IF(BB$2="least",VLOOKUP(BB10,'Key 1'!$A:$C,3,0),0))</f>
        <v>C</v>
      </c>
      <c r="DG10" s="9" t="str">
        <f>IF(BC$2="most",VLOOKUP(BC10,'Key 1'!$A:$B,2,0),IF(BC$2="least",VLOOKUP(BC10,'Key 1'!$A:$C,3,0),0))</f>
        <v>A</v>
      </c>
      <c r="DH10" s="9" t="str">
        <f>IF(BD$2="most",VLOOKUP(BD10,'Key 1'!$A:$B,2,0),IF(BD$2="least",VLOOKUP(BD10,'Key 1'!$A:$C,3,0),0))</f>
        <v>B</v>
      </c>
      <c r="DI10" s="9" t="str">
        <f>IF(BE$2="most",VLOOKUP(BE10,'Key 1'!$A:$B,2,0),IF(BE$2="least",VLOOKUP(BE10,'Key 1'!$A:$C,3,0),0))</f>
        <v>D</v>
      </c>
      <c r="DJ10" s="9" t="str">
        <f>IF(BF$2="most",VLOOKUP(BF10,'Key 1'!$A:$B,2,0),IF(BF$2="least",VLOOKUP(BF10,'Key 1'!$A:$C,3,0),0))</f>
        <v>C</v>
      </c>
      <c r="DK10" s="9" t="str">
        <f>IF(BG$2="most",VLOOKUP(BG10,'Key 1'!$A:$B,2,0),IF(BG$2="least",VLOOKUP(BG10,'Key 1'!$A:$C,3,0),0))</f>
        <v>D</v>
      </c>
      <c r="DL10" s="9" t="str">
        <f>IF(BH$2="most",VLOOKUP(BH10,'Key 1'!$A:$B,2,0),IF(BH$2="least",VLOOKUP(BH10,'Key 1'!$A:$C,3,0),0))</f>
        <v>A</v>
      </c>
      <c r="DM10" s="9">
        <f t="shared" si="10"/>
        <v>15</v>
      </c>
      <c r="DN10" s="9">
        <f t="shared" si="11"/>
        <v>1</v>
      </c>
      <c r="DO10" s="9">
        <f t="shared" si="12"/>
        <v>3</v>
      </c>
      <c r="DP10" s="9">
        <f t="shared" si="13"/>
        <v>7</v>
      </c>
      <c r="DQ10" s="9">
        <f t="shared" si="14"/>
        <v>2</v>
      </c>
      <c r="DR10" s="9">
        <f t="shared" si="15"/>
        <v>2</v>
      </c>
      <c r="DS10" s="9">
        <f t="shared" si="16"/>
        <v>9</v>
      </c>
      <c r="DT10" s="9">
        <f t="shared" si="17"/>
        <v>12</v>
      </c>
      <c r="DU10" s="9">
        <f t="shared" si="18"/>
        <v>5</v>
      </c>
      <c r="DV10" s="9">
        <f t="shared" si="19"/>
        <v>0</v>
      </c>
    </row>
    <row r="11" spans="1:126" x14ac:dyDescent="0.35">
      <c r="A11" s="1" t="s">
        <v>284</v>
      </c>
      <c r="B11" s="1" t="s">
        <v>285</v>
      </c>
      <c r="C11" s="1" t="s">
        <v>286</v>
      </c>
      <c r="D11" s="1" t="s">
        <v>287</v>
      </c>
      <c r="E11" s="1" t="s">
        <v>8</v>
      </c>
      <c r="F11" s="1" t="s">
        <v>10</v>
      </c>
      <c r="G11" s="1" t="s">
        <v>17</v>
      </c>
      <c r="H11" s="1" t="s">
        <v>16</v>
      </c>
      <c r="I11" s="1" t="s">
        <v>21</v>
      </c>
      <c r="J11" s="1" t="s">
        <v>22</v>
      </c>
      <c r="K11" s="1" t="s">
        <v>23</v>
      </c>
      <c r="L11" s="1" t="s">
        <v>24</v>
      </c>
      <c r="M11" s="1" t="s">
        <v>29</v>
      </c>
      <c r="N11" s="1" t="s">
        <v>30</v>
      </c>
      <c r="O11" s="1" t="s">
        <v>33</v>
      </c>
      <c r="P11" s="1" t="s">
        <v>32</v>
      </c>
      <c r="Q11" s="1" t="s">
        <v>35</v>
      </c>
      <c r="R11" s="1" t="s">
        <v>38</v>
      </c>
      <c r="S11" s="1" t="s">
        <v>41</v>
      </c>
      <c r="T11" s="1" t="s">
        <v>40</v>
      </c>
      <c r="U11" s="1" t="s">
        <v>45</v>
      </c>
      <c r="V11" s="1" t="s">
        <v>43</v>
      </c>
      <c r="W11" s="1" t="s">
        <v>47</v>
      </c>
      <c r="X11" s="1" t="s">
        <v>50</v>
      </c>
      <c r="Y11" s="1" t="s">
        <v>53</v>
      </c>
      <c r="Z11" s="1" t="s">
        <v>52</v>
      </c>
      <c r="AA11" s="1" t="s">
        <v>56</v>
      </c>
      <c r="AB11" s="1" t="s">
        <v>57</v>
      </c>
      <c r="AC11" s="1" t="s">
        <v>60</v>
      </c>
      <c r="AD11" s="1" t="s">
        <v>59</v>
      </c>
      <c r="AE11" s="1" t="s">
        <v>65</v>
      </c>
      <c r="AF11" s="1" t="s">
        <v>64</v>
      </c>
      <c r="AG11" s="1" t="s">
        <v>67</v>
      </c>
      <c r="AH11" s="1" t="s">
        <v>70</v>
      </c>
      <c r="AI11" s="1" t="s">
        <v>73</v>
      </c>
      <c r="AJ11" s="1" t="s">
        <v>71</v>
      </c>
      <c r="AK11" s="1" t="s">
        <v>75</v>
      </c>
      <c r="AL11" s="1" t="s">
        <v>76</v>
      </c>
      <c r="AM11" s="1" t="s">
        <v>81</v>
      </c>
      <c r="AN11" s="1" t="s">
        <v>82</v>
      </c>
      <c r="AO11" s="1" t="s">
        <v>84</v>
      </c>
      <c r="AP11" s="1" t="s">
        <v>83</v>
      </c>
      <c r="AQ11" s="1" t="s">
        <v>90</v>
      </c>
      <c r="AR11" s="1" t="s">
        <v>88</v>
      </c>
      <c r="AS11" s="1" t="s">
        <v>95</v>
      </c>
      <c r="AT11" s="1" t="s">
        <v>93</v>
      </c>
      <c r="AU11" s="1" t="s">
        <v>99</v>
      </c>
      <c r="AV11" s="1" t="s">
        <v>97</v>
      </c>
      <c r="AW11" s="1" t="s">
        <v>103</v>
      </c>
      <c r="AX11" s="1" t="s">
        <v>100</v>
      </c>
      <c r="AY11" s="1" t="s">
        <v>105</v>
      </c>
      <c r="AZ11" s="1" t="s">
        <v>106</v>
      </c>
      <c r="BA11" s="1" t="s">
        <v>109</v>
      </c>
      <c r="BB11" s="1" t="s">
        <v>111</v>
      </c>
      <c r="BC11" s="1" t="s">
        <v>112</v>
      </c>
      <c r="BD11" s="1" t="s">
        <v>114</v>
      </c>
      <c r="BE11" s="1" t="s">
        <v>118</v>
      </c>
      <c r="BF11" s="1" t="s">
        <v>119</v>
      </c>
      <c r="BG11" s="1" t="s">
        <v>120</v>
      </c>
      <c r="BH11" s="1" t="s">
        <v>122</v>
      </c>
      <c r="BI11" s="9" t="str">
        <f>IF(E$2="most",VLOOKUP(E11,'Key 1'!$A:$B,2,0),IF(E$2="least",VLOOKUP(E11,'Key 1'!$A:$C,3,0),0))</f>
        <v>B</v>
      </c>
      <c r="BJ11" s="9" t="str">
        <f>IF(F$2="most",VLOOKUP(F11,'Key 1'!$A:$B,2,0),IF(F$2="least",VLOOKUP(F11,'Key 1'!$A:$C,3,0),0))</f>
        <v>C</v>
      </c>
      <c r="BK11" s="9" t="str">
        <f>IF(G$2="most",VLOOKUP(G11,'Key 1'!$A:$B,2,0),IF(G$2="least",VLOOKUP(G11,'Key 1'!$A:$C,3,0),0))</f>
        <v>D</v>
      </c>
      <c r="BL11" s="9" t="str">
        <f>IF(H$2="most",VLOOKUP(H11,'Key 1'!$A:$B,2,0),IF(H$2="least",VLOOKUP(H11,'Key 1'!$A:$C,3,0),0))</f>
        <v>A</v>
      </c>
      <c r="BM11" s="9" t="str">
        <f>IF(I$2="most",VLOOKUP(I11,'Key 1'!$A:$B,2,0),IF(I$2="least",VLOOKUP(I11,'Key 1'!$A:$C,3,0),0))</f>
        <v>B</v>
      </c>
      <c r="BN11" s="9" t="str">
        <f>IF(J$2="most",VLOOKUP(J11,'Key 1'!$A:$B,2,0),IF(J$2="least",VLOOKUP(J11,'Key 1'!$A:$C,3,0),0))</f>
        <v>D</v>
      </c>
      <c r="BO11" s="9" t="str">
        <f>IF(K$2="most",VLOOKUP(K11,'Key 1'!$A:$B,2,0),IF(K$2="least",VLOOKUP(K11,'Key 1'!$A:$C,3,0),0))</f>
        <v>A</v>
      </c>
      <c r="BP11" s="9" t="str">
        <f>IF(L$2="most",VLOOKUP(L11,'Key 1'!$A:$B,2,0),IF(L$2="least",VLOOKUP(L11,'Key 1'!$A:$C,3,0),0))</f>
        <v>C</v>
      </c>
      <c r="BQ11" s="9" t="str">
        <f>IF(M$2="most",VLOOKUP(M11,'Key 1'!$A:$B,2,0),IF(M$2="least",VLOOKUP(M11,'Key 1'!$A:$C,3,0),0))</f>
        <v>A</v>
      </c>
      <c r="BR11" s="9" t="str">
        <f>IF(N$2="most",VLOOKUP(N11,'Key 1'!$A:$B,2,0),IF(N$2="least",VLOOKUP(N11,'Key 1'!$A:$C,3,0),0))</f>
        <v>D</v>
      </c>
      <c r="BS11" s="9" t="str">
        <f>IF(O$2="most",VLOOKUP(O11,'Key 1'!$A:$B,2,0),IF(O$2="least",VLOOKUP(O11,'Key 1'!$A:$C,3,0),0))</f>
        <v>N</v>
      </c>
      <c r="BT11" s="9" t="str">
        <f>IF(P$2="most",VLOOKUP(P11,'Key 1'!$A:$B,2,0),IF(P$2="least",VLOOKUP(P11,'Key 1'!$A:$C,3,0),0))</f>
        <v>N</v>
      </c>
      <c r="BU11" s="9" t="str">
        <f>IF(Q$2="most",VLOOKUP(Q11,'Key 1'!$A:$B,2,0),IF(Q$2="least",VLOOKUP(Q11,'Key 1'!$A:$C,3,0),0))</f>
        <v>A</v>
      </c>
      <c r="BV11" s="9" t="str">
        <f>IF(R$2="most",VLOOKUP(R11,'Key 1'!$A:$B,2,0),IF(R$2="least",VLOOKUP(R11,'Key 1'!$A:$C,3,0),0))</f>
        <v>D</v>
      </c>
      <c r="BW11" s="9" t="str">
        <f>IF(S$2="most",VLOOKUP(S11,'Key 1'!$A:$B,2,0),IF(S$2="least",VLOOKUP(S11,'Key 1'!$A:$C,3,0),0))</f>
        <v>D</v>
      </c>
      <c r="BX11" s="9" t="str">
        <f>IF(T$2="most",VLOOKUP(T11,'Key 1'!$A:$B,2,0),IF(T$2="least",VLOOKUP(T11,'Key 1'!$A:$C,3,0),0))</f>
        <v>N</v>
      </c>
      <c r="BY11" s="9" t="str">
        <f>IF(U$2="most",VLOOKUP(U11,'Key 1'!$A:$B,2,0),IF(U$2="least",VLOOKUP(U11,'Key 1'!$A:$C,3,0),0))</f>
        <v>A</v>
      </c>
      <c r="BZ11" s="9" t="str">
        <f>IF(V$2="most",VLOOKUP(V11,'Key 1'!$A:$B,2,0),IF(V$2="least",VLOOKUP(V11,'Key 1'!$A:$C,3,0),0))</f>
        <v>C</v>
      </c>
      <c r="CA11" s="9" t="str">
        <f>IF(W$2="most",VLOOKUP(W11,'Key 1'!$A:$B,2,0),IF(W$2="least",VLOOKUP(W11,'Key 1'!$A:$C,3,0),0))</f>
        <v>B</v>
      </c>
      <c r="CB11" s="9" t="str">
        <f>IF(X$2="most",VLOOKUP(X11,'Key 1'!$A:$B,2,0),IF(X$2="least",VLOOKUP(X11,'Key 1'!$A:$C,3,0),0))</f>
        <v>C</v>
      </c>
      <c r="CC11" s="9" t="str">
        <f>IF(Y$2="most",VLOOKUP(Y11,'Key 1'!$A:$B,2,0),IF(Y$2="least",VLOOKUP(Y11,'Key 1'!$A:$C,3,0),0))</f>
        <v>B</v>
      </c>
      <c r="CD11" s="9" t="str">
        <f>IF(Z$2="most",VLOOKUP(Z11,'Key 1'!$A:$B,2,0),IF(Z$2="least",VLOOKUP(Z11,'Key 1'!$A:$C,3,0),0))</f>
        <v>D</v>
      </c>
      <c r="CE11" s="9" t="str">
        <f>IF(AA$2="most",VLOOKUP(AA11,'Key 1'!$A:$B,2,0),IF(AA$2="least",VLOOKUP(AA11,'Key 1'!$A:$C,3,0),0))</f>
        <v>D</v>
      </c>
      <c r="CF11" s="9" t="str">
        <f>IF(AB$2="most",VLOOKUP(AB11,'Key 1'!$A:$B,2,0),IF(AB$2="least",VLOOKUP(AB11,'Key 1'!$A:$C,3,0),0))</f>
        <v>C</v>
      </c>
      <c r="CG11" s="9" t="str">
        <f>IF(AC$2="most",VLOOKUP(AC11,'Key 1'!$A:$B,2,0),IF(AC$2="least",VLOOKUP(AC11,'Key 1'!$A:$C,3,0),0))</f>
        <v>D</v>
      </c>
      <c r="CH11" s="9" t="str">
        <f>IF(AD$2="most",VLOOKUP(AD11,'Key 1'!$A:$B,2,0),IF(AD$2="least",VLOOKUP(AD11,'Key 1'!$A:$C,3,0),0))</f>
        <v>B</v>
      </c>
      <c r="CI11" s="9" t="str">
        <f>IF(AE$2="most",VLOOKUP(AE11,'Key 1'!$A:$B,2,0),IF(AE$2="least",VLOOKUP(AE11,'Key 1'!$A:$C,3,0),0))</f>
        <v>B</v>
      </c>
      <c r="CJ11" s="9" t="str">
        <f>IF(AF$2="most",VLOOKUP(AF11,'Key 1'!$A:$B,2,0),IF(AF$2="least",VLOOKUP(AF11,'Key 1'!$A:$C,3,0),0))</f>
        <v>D</v>
      </c>
      <c r="CK11" s="9" t="str">
        <f>IF(AG$2="most",VLOOKUP(AG11,'Key 1'!$A:$B,2,0),IF(AG$2="least",VLOOKUP(AG11,'Key 1'!$A:$C,3,0),0))</f>
        <v>A</v>
      </c>
      <c r="CL11" s="9" t="str">
        <f>IF(AH$2="most",VLOOKUP(AH11,'Key 1'!$A:$B,2,0),IF(AH$2="least",VLOOKUP(AH11,'Key 1'!$A:$C,3,0),0))</f>
        <v>D</v>
      </c>
      <c r="CM11" s="9" t="str">
        <f>IF(AI$2="most",VLOOKUP(AI11,'Key 1'!$A:$B,2,0),IF(AI$2="least",VLOOKUP(AI11,'Key 1'!$A:$C,3,0),0))</f>
        <v>D</v>
      </c>
      <c r="CN11" s="9" t="str">
        <f>IF(AJ$2="most",VLOOKUP(AJ11,'Key 1'!$A:$B,2,0),IF(AJ$2="least",VLOOKUP(AJ11,'Key 1'!$A:$C,3,0),0))</f>
        <v>C</v>
      </c>
      <c r="CO11" s="9" t="str">
        <f>IF(AK$2="most",VLOOKUP(AK11,'Key 1'!$A:$B,2,0),IF(AK$2="least",VLOOKUP(AK11,'Key 1'!$A:$C,3,0),0))</f>
        <v>A</v>
      </c>
      <c r="CP11" s="9" t="str">
        <f>IF(AL$2="most",VLOOKUP(AL11,'Key 1'!$A:$B,2,0),IF(AL$2="least",VLOOKUP(AL11,'Key 1'!$A:$C,3,0),0))</f>
        <v>D</v>
      </c>
      <c r="CQ11" s="9" t="str">
        <f>IF(AM$2="most",VLOOKUP(AM11,'Key 1'!$A:$B,2,0),IF(AM$2="least",VLOOKUP(AM11,'Key 1'!$A:$C,3,0),0))</f>
        <v>C</v>
      </c>
      <c r="CR11" s="9" t="str">
        <f>IF(AN$2="most",VLOOKUP(AN11,'Key 1'!$A:$B,2,0),IF(AN$2="least",VLOOKUP(AN11,'Key 1'!$A:$C,3,0),0))</f>
        <v>A</v>
      </c>
      <c r="CS11" s="9" t="str">
        <f>IF(AO$2="most",VLOOKUP(AO11,'Key 1'!$A:$B,2,0),IF(AO$2="least",VLOOKUP(AO11,'Key 1'!$A:$C,3,0),0))</f>
        <v>A</v>
      </c>
      <c r="CT11" s="9" t="str">
        <f>IF(AP$2="most",VLOOKUP(AP11,'Key 1'!$A:$B,2,0),IF(AP$2="least",VLOOKUP(AP11,'Key 1'!$A:$C,3,0),0))</f>
        <v>B</v>
      </c>
      <c r="CU11" s="9" t="str">
        <f>IF(AQ$2="most",VLOOKUP(AQ11,'Key 1'!$A:$B,2,0),IF(AQ$2="least",VLOOKUP(AQ11,'Key 1'!$A:$C,3,0),0))</f>
        <v>B</v>
      </c>
      <c r="CV11" s="9" t="str">
        <f>IF(AR$2="most",VLOOKUP(AR11,'Key 1'!$A:$B,2,0),IF(AR$2="least",VLOOKUP(AR11,'Key 1'!$A:$C,3,0),0))</f>
        <v>D</v>
      </c>
      <c r="CW11" s="9" t="str">
        <f>IF(AS$2="most",VLOOKUP(AS11,'Key 1'!$A:$B,2,0),IF(AS$2="least",VLOOKUP(AS11,'Key 1'!$A:$C,3,0),0))</f>
        <v>B</v>
      </c>
      <c r="CX11" s="9" t="str">
        <f>IF(AT$2="most",VLOOKUP(AT11,'Key 1'!$A:$B,2,0),IF(AT$2="least",VLOOKUP(AT11,'Key 1'!$A:$C,3,0),0))</f>
        <v>S</v>
      </c>
      <c r="CY11" s="9" t="str">
        <f>IF(AU$2="most",VLOOKUP(AU11,'Key 1'!$A:$B,2,0),IF(AU$2="least",VLOOKUP(AU11,'Key 1'!$A:$C,3,0),0))</f>
        <v>D</v>
      </c>
      <c r="CZ11" s="9" t="str">
        <f>IF(AV$2="most",VLOOKUP(AV11,'Key 1'!$A:$B,2,0),IF(AV$2="least",VLOOKUP(AV11,'Key 1'!$A:$C,3,0),0))</f>
        <v>C</v>
      </c>
      <c r="DA11" s="9" t="str">
        <f>IF(AW$2="most",VLOOKUP(AW11,'Key 1'!$A:$B,2,0),IF(AW$2="least",VLOOKUP(AW11,'Key 1'!$A:$C,3,0),0))</f>
        <v>D</v>
      </c>
      <c r="DB11" s="9" t="str">
        <f>IF(AX$2="most",VLOOKUP(AX11,'Key 1'!$A:$B,2,0),IF(AX$2="least",VLOOKUP(AX11,'Key 1'!$A:$C,3,0),0))</f>
        <v>A</v>
      </c>
      <c r="DC11" s="9" t="str">
        <f>IF(AY$2="most",VLOOKUP(AY11,'Key 1'!$A:$B,2,0),IF(AY$2="least",VLOOKUP(AY11,'Key 1'!$A:$C,3,0),0))</f>
        <v>D</v>
      </c>
      <c r="DD11" s="9" t="str">
        <f>IF(AZ$2="most",VLOOKUP(AZ11,'Key 1'!$A:$B,2,0),IF(AZ$2="least",VLOOKUP(AZ11,'Key 1'!$A:$C,3,0),0))</f>
        <v>B</v>
      </c>
      <c r="DE11" s="9" t="str">
        <f>IF(BA$2="most",VLOOKUP(BA11,'Key 1'!$A:$B,2,0),IF(BA$2="least",VLOOKUP(BA11,'Key 1'!$A:$C,3,0),0))</f>
        <v>C</v>
      </c>
      <c r="DF11" s="9" t="str">
        <f>IF(BB$2="most",VLOOKUP(BB11,'Key 1'!$A:$B,2,0),IF(BB$2="least",VLOOKUP(BB11,'Key 1'!$A:$C,3,0),0))</f>
        <v>A</v>
      </c>
      <c r="DG11" s="9" t="str">
        <f>IF(BC$2="most",VLOOKUP(BC11,'Key 1'!$A:$B,2,0),IF(BC$2="least",VLOOKUP(BC11,'Key 1'!$A:$C,3,0),0))</f>
        <v>A</v>
      </c>
      <c r="DH11" s="9" t="str">
        <f>IF(BD$2="most",VLOOKUP(BD11,'Key 1'!$A:$B,2,0),IF(BD$2="least",VLOOKUP(BD11,'Key 1'!$A:$C,3,0),0))</f>
        <v>B</v>
      </c>
      <c r="DI11" s="9" t="str">
        <f>IF(BE$2="most",VLOOKUP(BE11,'Key 1'!$A:$B,2,0),IF(BE$2="least",VLOOKUP(BE11,'Key 1'!$A:$C,3,0),0))</f>
        <v>A</v>
      </c>
      <c r="DJ11" s="9" t="str">
        <f>IF(BF$2="most",VLOOKUP(BF11,'Key 1'!$A:$B,2,0),IF(BF$2="least",VLOOKUP(BF11,'Key 1'!$A:$C,3,0),0))</f>
        <v>C</v>
      </c>
      <c r="DK11" s="9" t="str">
        <f>IF(BG$2="most",VLOOKUP(BG11,'Key 1'!$A:$B,2,0),IF(BG$2="least",VLOOKUP(BG11,'Key 1'!$A:$C,3,0),0))</f>
        <v>C</v>
      </c>
      <c r="DL11" s="9" t="str">
        <f>IF(BH$2="most",VLOOKUP(BH11,'Key 1'!$A:$B,2,0),IF(BH$2="least",VLOOKUP(BH11,'Key 1'!$A:$C,3,0),0))</f>
        <v>A</v>
      </c>
      <c r="DM11" s="9">
        <f t="shared" ref="DM11" si="20">COUNTIFS($E$2:$BH$2,"Most",BI11:DL11,"A")</f>
        <v>9</v>
      </c>
      <c r="DN11" s="9">
        <f t="shared" ref="DN11" si="21">COUNTIFS($E$2:$BH$2,"Most",BI11:DL11,"B")</f>
        <v>7</v>
      </c>
      <c r="DO11" s="9">
        <f t="shared" ref="DO11" si="22">COUNTIFS($E$2:$BH$2,"Most",BI11:DL11,"C")</f>
        <v>3</v>
      </c>
      <c r="DP11" s="9">
        <f t="shared" ref="DP11" si="23">COUNTIFS($E$2:$BH$2,"Most",BI11:DL11,"D")</f>
        <v>8</v>
      </c>
      <c r="DQ11" s="9">
        <f t="shared" ref="DQ11" si="24">COUNTIFS($E$2:$BH$2,"Most",BI11:DL11,"N")</f>
        <v>1</v>
      </c>
      <c r="DR11" s="9">
        <f t="shared" ref="DR11" si="25">COUNTIFS($E$2:$BH$2,"Least",BI11:DL11,"A")</f>
        <v>5</v>
      </c>
      <c r="DS11" s="9">
        <f t="shared" ref="DS11" si="26">COUNTIFS($E$2:$BH$2,"Least",BI11:DL11,"B")</f>
        <v>4</v>
      </c>
      <c r="DT11" s="9">
        <f t="shared" ref="DT11" si="27">COUNTIFS($E$2:$BH$2,"Least",BI11:DL11,"C")</f>
        <v>8</v>
      </c>
      <c r="DU11" s="9">
        <f t="shared" ref="DU11" si="28">COUNTIFS($E$2:$BH$2,"Least",BI11:DL11,"D")</f>
        <v>8</v>
      </c>
      <c r="DV11" s="9">
        <f t="shared" ref="DV11" si="29">COUNTIFS($E$2:$BH$2,"Least",BI11:DL11,"N")</f>
        <v>2</v>
      </c>
    </row>
    <row r="12" spans="1:126" x14ac:dyDescent="0.35">
      <c r="A12" s="1" t="s">
        <v>288</v>
      </c>
      <c r="B12" s="1" t="s">
        <v>289</v>
      </c>
      <c r="C12" s="1" t="s">
        <v>290</v>
      </c>
      <c r="D12" s="1" t="s">
        <v>291</v>
      </c>
      <c r="E12" s="1" t="s">
        <v>8</v>
      </c>
      <c r="F12" s="1" t="s">
        <v>12</v>
      </c>
      <c r="G12" s="1" t="s">
        <v>15</v>
      </c>
      <c r="H12" s="1" t="s">
        <v>14</v>
      </c>
      <c r="I12" s="1" t="s">
        <v>21</v>
      </c>
      <c r="J12" s="1" t="s">
        <v>22</v>
      </c>
      <c r="K12" s="1" t="s">
        <v>23</v>
      </c>
      <c r="L12" s="1" t="s">
        <v>24</v>
      </c>
      <c r="M12" s="1" t="s">
        <v>27</v>
      </c>
      <c r="N12" s="1" t="s">
        <v>30</v>
      </c>
      <c r="O12" s="1" t="s">
        <v>33</v>
      </c>
      <c r="P12" s="1" t="s">
        <v>32</v>
      </c>
      <c r="Q12" s="1" t="s">
        <v>35</v>
      </c>
      <c r="R12" s="1" t="s">
        <v>36</v>
      </c>
      <c r="S12" s="1" t="s">
        <v>42</v>
      </c>
      <c r="T12" s="1" t="s">
        <v>39</v>
      </c>
      <c r="U12" s="1" t="s">
        <v>43</v>
      </c>
      <c r="V12" s="1" t="s">
        <v>44</v>
      </c>
      <c r="W12" s="1" t="s">
        <v>47</v>
      </c>
      <c r="X12" s="1" t="s">
        <v>49</v>
      </c>
      <c r="Y12" s="1" t="s">
        <v>53</v>
      </c>
      <c r="Z12" s="1" t="s">
        <v>54</v>
      </c>
      <c r="AA12" s="1" t="s">
        <v>58</v>
      </c>
      <c r="AB12" s="1" t="s">
        <v>56</v>
      </c>
      <c r="AC12" s="1" t="s">
        <v>60</v>
      </c>
      <c r="AD12" s="1" t="s">
        <v>61</v>
      </c>
      <c r="AE12" s="1" t="s">
        <v>65</v>
      </c>
      <c r="AF12" s="1" t="s">
        <v>63</v>
      </c>
      <c r="AG12" s="1" t="s">
        <v>68</v>
      </c>
      <c r="AH12" s="1" t="s">
        <v>70</v>
      </c>
      <c r="AI12" s="1" t="s">
        <v>73</v>
      </c>
      <c r="AJ12" s="1" t="s">
        <v>74</v>
      </c>
      <c r="AK12" s="1" t="s">
        <v>75</v>
      </c>
      <c r="AL12" s="1" t="s">
        <v>76</v>
      </c>
      <c r="AM12" s="1" t="s">
        <v>79</v>
      </c>
      <c r="AN12" s="1" t="s">
        <v>82</v>
      </c>
      <c r="AO12" s="1" t="s">
        <v>83</v>
      </c>
      <c r="AP12" s="1" t="s">
        <v>86</v>
      </c>
      <c r="AQ12" s="1" t="s">
        <v>90</v>
      </c>
      <c r="AR12" s="1" t="s">
        <v>88</v>
      </c>
      <c r="AS12" s="1" t="s">
        <v>91</v>
      </c>
      <c r="AT12" s="1" t="s">
        <v>95</v>
      </c>
      <c r="AU12" s="1" t="s">
        <v>96</v>
      </c>
      <c r="AV12" s="1" t="s">
        <v>99</v>
      </c>
      <c r="AW12" s="1" t="s">
        <v>102</v>
      </c>
      <c r="AX12" s="1" t="s">
        <v>101</v>
      </c>
      <c r="AY12" s="1" t="s">
        <v>107</v>
      </c>
      <c r="AZ12" s="1" t="s">
        <v>104</v>
      </c>
      <c r="BA12" s="1" t="s">
        <v>109</v>
      </c>
      <c r="BB12" s="1" t="s">
        <v>111</v>
      </c>
      <c r="BC12" s="1" t="s">
        <v>114</v>
      </c>
      <c r="BD12" s="1" t="s">
        <v>115</v>
      </c>
      <c r="BE12" s="1" t="s">
        <v>116</v>
      </c>
      <c r="BF12" s="1" t="s">
        <v>119</v>
      </c>
      <c r="BG12" s="1" t="s">
        <v>120</v>
      </c>
      <c r="BH12" s="1" t="s">
        <v>122</v>
      </c>
      <c r="BI12" s="9" t="str">
        <f>IF(E$2="most",VLOOKUP(E12,'Key 1'!$A:$B,2,0),IF(E$2="least",VLOOKUP(E12,'Key 1'!$A:$C,3,0),0))</f>
        <v>B</v>
      </c>
      <c r="BJ12" s="9" t="str">
        <f>IF(F$2="most",VLOOKUP(F12,'Key 1'!$A:$B,2,0),IF(F$2="least",VLOOKUP(F12,'Key 1'!$A:$C,3,0),0))</f>
        <v>D</v>
      </c>
      <c r="BK12" s="9" t="str">
        <f>IF(G$2="most",VLOOKUP(G12,'Key 1'!$A:$B,2,0),IF(G$2="least",VLOOKUP(G12,'Key 1'!$A:$C,3,0),0))</f>
        <v>B</v>
      </c>
      <c r="BL12" s="9" t="str">
        <f>IF(H$2="most",VLOOKUP(H12,'Key 1'!$A:$B,2,0),IF(H$2="least",VLOOKUP(H12,'Key 1'!$A:$C,3,0),0))</f>
        <v>C</v>
      </c>
      <c r="BM12" s="9" t="str">
        <f>IF(I$2="most",VLOOKUP(I12,'Key 1'!$A:$B,2,0),IF(I$2="least",VLOOKUP(I12,'Key 1'!$A:$C,3,0),0))</f>
        <v>B</v>
      </c>
      <c r="BN12" s="9" t="str">
        <f>IF(J$2="most",VLOOKUP(J12,'Key 1'!$A:$B,2,0),IF(J$2="least",VLOOKUP(J12,'Key 1'!$A:$C,3,0),0))</f>
        <v>D</v>
      </c>
      <c r="BO12" s="9" t="str">
        <f>IF(K$2="most",VLOOKUP(K12,'Key 1'!$A:$B,2,0),IF(K$2="least",VLOOKUP(K12,'Key 1'!$A:$C,3,0),0))</f>
        <v>A</v>
      </c>
      <c r="BP12" s="9" t="str">
        <f>IF(L$2="most",VLOOKUP(L12,'Key 1'!$A:$B,2,0),IF(L$2="least",VLOOKUP(L12,'Key 1'!$A:$C,3,0),0))</f>
        <v>C</v>
      </c>
      <c r="BQ12" s="9" t="str">
        <f>IF(M$2="most",VLOOKUP(M12,'Key 1'!$A:$B,2,0),IF(M$2="least",VLOOKUP(M12,'Key 1'!$A:$C,3,0),0))</f>
        <v>B</v>
      </c>
      <c r="BR12" s="9" t="str">
        <f>IF(N$2="most",VLOOKUP(N12,'Key 1'!$A:$B,2,0),IF(N$2="least",VLOOKUP(N12,'Key 1'!$A:$C,3,0),0))</f>
        <v>D</v>
      </c>
      <c r="BS12" s="9" t="str">
        <f>IF(O$2="most",VLOOKUP(O12,'Key 1'!$A:$B,2,0),IF(O$2="least",VLOOKUP(O12,'Key 1'!$A:$C,3,0),0))</f>
        <v>N</v>
      </c>
      <c r="BT12" s="9" t="str">
        <f>IF(P$2="most",VLOOKUP(P12,'Key 1'!$A:$B,2,0),IF(P$2="least",VLOOKUP(P12,'Key 1'!$A:$C,3,0),0))</f>
        <v>N</v>
      </c>
      <c r="BU12" s="9" t="str">
        <f>IF(Q$2="most",VLOOKUP(Q12,'Key 1'!$A:$B,2,0),IF(Q$2="least",VLOOKUP(Q12,'Key 1'!$A:$C,3,0),0))</f>
        <v>A</v>
      </c>
      <c r="BV12" s="9" t="str">
        <f>IF(R$2="most",VLOOKUP(R12,'Key 1'!$A:$B,2,0),IF(R$2="least",VLOOKUP(R12,'Key 1'!$A:$C,3,0),0))</f>
        <v>C</v>
      </c>
      <c r="BW12" s="9" t="str">
        <f>IF(S$2="most",VLOOKUP(S12,'Key 1'!$A:$B,2,0),IF(S$2="least",VLOOKUP(S12,'Key 1'!$A:$C,3,0),0))</f>
        <v>B</v>
      </c>
      <c r="BX12" s="9" t="str">
        <f>IF(T$2="most",VLOOKUP(T12,'Key 1'!$A:$B,2,0),IF(T$2="least",VLOOKUP(T12,'Key 1'!$A:$C,3,0),0))</f>
        <v>A</v>
      </c>
      <c r="BY12" s="9" t="str">
        <f>IF(U$2="most",VLOOKUP(U12,'Key 1'!$A:$B,2,0),IF(U$2="least",VLOOKUP(U12,'Key 1'!$A:$C,3,0),0))</f>
        <v>C</v>
      </c>
      <c r="BZ12" s="9" t="str">
        <f>IF(V$2="most",VLOOKUP(V12,'Key 1'!$A:$B,2,0),IF(V$2="least",VLOOKUP(V12,'Key 1'!$A:$C,3,0),0))</f>
        <v>D</v>
      </c>
      <c r="CA12" s="9" t="str">
        <f>IF(W$2="most",VLOOKUP(W12,'Key 1'!$A:$B,2,0),IF(W$2="least",VLOOKUP(W12,'Key 1'!$A:$C,3,0),0))</f>
        <v>B</v>
      </c>
      <c r="CB12" s="9" t="str">
        <f>IF(X$2="most",VLOOKUP(X12,'Key 1'!$A:$B,2,0),IF(X$2="least",VLOOKUP(X12,'Key 1'!$A:$C,3,0),0))</f>
        <v>D</v>
      </c>
      <c r="CC12" s="9" t="str">
        <f>IF(Y$2="most",VLOOKUP(Y12,'Key 1'!$A:$B,2,0),IF(Y$2="least",VLOOKUP(Y12,'Key 1'!$A:$C,3,0),0))</f>
        <v>B</v>
      </c>
      <c r="CD12" s="9" t="str">
        <f>IF(Z$2="most",VLOOKUP(Z12,'Key 1'!$A:$B,2,0),IF(Z$2="least",VLOOKUP(Z12,'Key 1'!$A:$C,3,0),0))</f>
        <v>A</v>
      </c>
      <c r="CE12" s="9" t="str">
        <f>IF(AA$2="most",VLOOKUP(AA12,'Key 1'!$A:$B,2,0),IF(AA$2="least",VLOOKUP(AA12,'Key 1'!$A:$C,3,0),0))</f>
        <v>B</v>
      </c>
      <c r="CF12" s="9" t="str">
        <f>IF(AB$2="most",VLOOKUP(AB12,'Key 1'!$A:$B,2,0),IF(AB$2="least",VLOOKUP(AB12,'Key 1'!$A:$C,3,0),0))</f>
        <v>D</v>
      </c>
      <c r="CG12" s="9" t="str">
        <f>IF(AC$2="most",VLOOKUP(AC12,'Key 1'!$A:$B,2,0),IF(AC$2="least",VLOOKUP(AC12,'Key 1'!$A:$C,3,0),0))</f>
        <v>D</v>
      </c>
      <c r="CH12" s="9" t="str">
        <f>IF(AD$2="most",VLOOKUP(AD12,'Key 1'!$A:$B,2,0),IF(AD$2="least",VLOOKUP(AD12,'Key 1'!$A:$C,3,0),0))</f>
        <v>A</v>
      </c>
      <c r="CI12" s="9" t="str">
        <f>IF(AE$2="most",VLOOKUP(AE12,'Key 1'!$A:$B,2,0),IF(AE$2="least",VLOOKUP(AE12,'Key 1'!$A:$C,3,0),0))</f>
        <v>B</v>
      </c>
      <c r="CJ12" s="9" t="str">
        <f>IF(AF$2="most",VLOOKUP(AF12,'Key 1'!$A:$B,2,0),IF(AF$2="least",VLOOKUP(AF12,'Key 1'!$A:$C,3,0),0))</f>
        <v>C</v>
      </c>
      <c r="CK12" s="9" t="str">
        <f>IF(AG$2="most",VLOOKUP(AG12,'Key 1'!$A:$B,2,0),IF(AG$2="least",VLOOKUP(AG12,'Key 1'!$A:$C,3,0),0))</f>
        <v>C</v>
      </c>
      <c r="CL12" s="9" t="str">
        <f>IF(AH$2="most",VLOOKUP(AH12,'Key 1'!$A:$B,2,0),IF(AH$2="least",VLOOKUP(AH12,'Key 1'!$A:$C,3,0),0))</f>
        <v>D</v>
      </c>
      <c r="CM12" s="9" t="str">
        <f>IF(AI$2="most",VLOOKUP(AI12,'Key 1'!$A:$B,2,0),IF(AI$2="least",VLOOKUP(AI12,'Key 1'!$A:$C,3,0),0))</f>
        <v>D</v>
      </c>
      <c r="CN12" s="9" t="str">
        <f>IF(AJ$2="most",VLOOKUP(AJ12,'Key 1'!$A:$B,2,0),IF(AJ$2="least",VLOOKUP(AJ12,'Key 1'!$A:$C,3,0),0))</f>
        <v>A</v>
      </c>
      <c r="CO12" s="9" t="str">
        <f>IF(AK$2="most",VLOOKUP(AK12,'Key 1'!$A:$B,2,0),IF(AK$2="least",VLOOKUP(AK12,'Key 1'!$A:$C,3,0),0))</f>
        <v>A</v>
      </c>
      <c r="CP12" s="9" t="str">
        <f>IF(AL$2="most",VLOOKUP(AL12,'Key 1'!$A:$B,2,0),IF(AL$2="least",VLOOKUP(AL12,'Key 1'!$A:$C,3,0),0))</f>
        <v>D</v>
      </c>
      <c r="CQ12" s="9" t="str">
        <f>IF(AM$2="most",VLOOKUP(AM12,'Key 1'!$A:$B,2,0),IF(AM$2="least",VLOOKUP(AM12,'Key 1'!$A:$C,3,0),0))</f>
        <v>D</v>
      </c>
      <c r="CR12" s="9" t="str">
        <f>IF(AN$2="most",VLOOKUP(AN12,'Key 1'!$A:$B,2,0),IF(AN$2="least",VLOOKUP(AN12,'Key 1'!$A:$C,3,0),0))</f>
        <v>A</v>
      </c>
      <c r="CS12" s="9" t="str">
        <f>IF(AO$2="most",VLOOKUP(AO12,'Key 1'!$A:$B,2,0),IF(AO$2="least",VLOOKUP(AO12,'Key 1'!$A:$C,3,0),0))</f>
        <v>B</v>
      </c>
      <c r="CT12" s="9" t="str">
        <f>IF(AP$2="most",VLOOKUP(AP12,'Key 1'!$A:$B,2,0),IF(AP$2="least",VLOOKUP(AP12,'Key 1'!$A:$C,3,0),0))</f>
        <v>C</v>
      </c>
      <c r="CU12" s="9" t="str">
        <f>IF(AQ$2="most",VLOOKUP(AQ12,'Key 1'!$A:$B,2,0),IF(AQ$2="least",VLOOKUP(AQ12,'Key 1'!$A:$C,3,0),0))</f>
        <v>B</v>
      </c>
      <c r="CV12" s="9" t="str">
        <f>IF(AR$2="most",VLOOKUP(AR12,'Key 1'!$A:$B,2,0),IF(AR$2="least",VLOOKUP(AR12,'Key 1'!$A:$C,3,0),0))</f>
        <v>D</v>
      </c>
      <c r="CW12" s="9" t="str">
        <f>IF(AS$2="most",VLOOKUP(AS12,'Key 1'!$A:$B,2,0),IF(AS$2="least",VLOOKUP(AS12,'Key 1'!$A:$C,3,0),0))</f>
        <v>C</v>
      </c>
      <c r="CX12" s="9" t="str">
        <f>IF(AT$2="most",VLOOKUP(AT12,'Key 1'!$A:$B,2,0),IF(AT$2="least",VLOOKUP(AT12,'Key 1'!$A:$C,3,0),0))</f>
        <v>B</v>
      </c>
      <c r="CY12" s="9" t="str">
        <f>IF(AU$2="most",VLOOKUP(AU12,'Key 1'!$A:$B,2,0),IF(AU$2="least",VLOOKUP(AU12,'Key 1'!$A:$C,3,0),0))</f>
        <v>A</v>
      </c>
      <c r="CZ12" s="9" t="str">
        <f>IF(AV$2="most",VLOOKUP(AV12,'Key 1'!$A:$B,2,0),IF(AV$2="least",VLOOKUP(AV12,'Key 1'!$A:$C,3,0),0))</f>
        <v>D</v>
      </c>
      <c r="DA12" s="9" t="str">
        <f>IF(AW$2="most",VLOOKUP(AW12,'Key 1'!$A:$B,2,0),IF(AW$2="least",VLOOKUP(AW12,'Key 1'!$A:$C,3,0),0))</f>
        <v>B</v>
      </c>
      <c r="DB12" s="9" t="str">
        <f>IF(AX$2="most",VLOOKUP(AX12,'Key 1'!$A:$B,2,0),IF(AX$2="least",VLOOKUP(AX12,'Key 1'!$A:$C,3,0),0))</f>
        <v>C</v>
      </c>
      <c r="DC12" s="9" t="str">
        <f>IF(AY$2="most",VLOOKUP(AY12,'Key 1'!$A:$B,2,0),IF(AY$2="least",VLOOKUP(AY12,'Key 1'!$A:$C,3,0),0))</f>
        <v>C</v>
      </c>
      <c r="DD12" s="9" t="str">
        <f>IF(AZ$2="most",VLOOKUP(AZ12,'Key 1'!$A:$B,2,0),IF(AZ$2="least",VLOOKUP(AZ12,'Key 1'!$A:$C,3,0),0))</f>
        <v>A</v>
      </c>
      <c r="DE12" s="9" t="str">
        <f>IF(BA$2="most",VLOOKUP(BA12,'Key 1'!$A:$B,2,0),IF(BA$2="least",VLOOKUP(BA12,'Key 1'!$A:$C,3,0),0))</f>
        <v>C</v>
      </c>
      <c r="DF12" s="9" t="str">
        <f>IF(BB$2="most",VLOOKUP(BB12,'Key 1'!$A:$B,2,0),IF(BB$2="least",VLOOKUP(BB12,'Key 1'!$A:$C,3,0),0))</f>
        <v>A</v>
      </c>
      <c r="DG12" s="9" t="str">
        <f>IF(BC$2="most",VLOOKUP(BC12,'Key 1'!$A:$B,2,0),IF(BC$2="least",VLOOKUP(BC12,'Key 1'!$A:$C,3,0),0))</f>
        <v>B</v>
      </c>
      <c r="DH12" s="9" t="str">
        <f>IF(BD$2="most",VLOOKUP(BD12,'Key 1'!$A:$B,2,0),IF(BD$2="least",VLOOKUP(BD12,'Key 1'!$A:$C,3,0),0))</f>
        <v>D</v>
      </c>
      <c r="DI12" s="9" t="str">
        <f>IF(BE$2="most",VLOOKUP(BE12,'Key 1'!$A:$B,2,0),IF(BE$2="least",VLOOKUP(BE12,'Key 1'!$A:$C,3,0),0))</f>
        <v>B</v>
      </c>
      <c r="DJ12" s="9" t="str">
        <f>IF(BF$2="most",VLOOKUP(BF12,'Key 1'!$A:$B,2,0),IF(BF$2="least",VLOOKUP(BF12,'Key 1'!$A:$C,3,0),0))</f>
        <v>C</v>
      </c>
      <c r="DK12" s="9" t="str">
        <f>IF(BG$2="most",VLOOKUP(BG12,'Key 1'!$A:$B,2,0),IF(BG$2="least",VLOOKUP(BG12,'Key 1'!$A:$C,3,0),0))</f>
        <v>C</v>
      </c>
      <c r="DL12" s="9" t="str">
        <f>IF(BH$2="most",VLOOKUP(BH12,'Key 1'!$A:$B,2,0),IF(BH$2="least",VLOOKUP(BH12,'Key 1'!$A:$C,3,0),0))</f>
        <v>A</v>
      </c>
      <c r="DM12" s="9">
        <f t="shared" ref="DM12" si="30">COUNTIFS($E$2:$BH$2,"Most",BI12:DL12,"A")</f>
        <v>4</v>
      </c>
      <c r="DN12" s="9">
        <f t="shared" ref="DN12" si="31">COUNTIFS($E$2:$BH$2,"Most",BI12:DL12,"B")</f>
        <v>14</v>
      </c>
      <c r="DO12" s="9">
        <f t="shared" ref="DO12" si="32">COUNTIFS($E$2:$BH$2,"Most",BI12:DL12,"C")</f>
        <v>6</v>
      </c>
      <c r="DP12" s="9">
        <f t="shared" ref="DP12" si="33">COUNTIFS($E$2:$BH$2,"Most",BI12:DL12,"D")</f>
        <v>3</v>
      </c>
      <c r="DQ12" s="9">
        <f t="shared" ref="DQ12" si="34">COUNTIFS($E$2:$BH$2,"Most",BI12:DL12,"N")</f>
        <v>1</v>
      </c>
      <c r="DR12" s="9">
        <f t="shared" ref="DR12" si="35">COUNTIFS($E$2:$BH$2,"Least",BI12:DL12,"A")</f>
        <v>8</v>
      </c>
      <c r="DS12" s="9">
        <f t="shared" ref="DS12" si="36">COUNTIFS($E$2:$BH$2,"Least",BI12:DL12,"B")</f>
        <v>1</v>
      </c>
      <c r="DT12" s="9">
        <f t="shared" ref="DT12" si="37">COUNTIFS($E$2:$BH$2,"Least",BI12:DL12,"C")</f>
        <v>7</v>
      </c>
      <c r="DU12" s="9">
        <f t="shared" ref="DU12" si="38">COUNTIFS($E$2:$BH$2,"Least",BI12:DL12,"D")</f>
        <v>11</v>
      </c>
      <c r="DV12" s="9">
        <f t="shared" ref="DV12" si="39">COUNTIFS($E$2:$BH$2,"Least",BI12:DL12,"N")</f>
        <v>1</v>
      </c>
    </row>
    <row r="13" spans="1:126" x14ac:dyDescent="0.35">
      <c r="A13" s="1" t="s">
        <v>292</v>
      </c>
      <c r="B13" s="1" t="s">
        <v>293</v>
      </c>
      <c r="C13" s="1" t="s">
        <v>294</v>
      </c>
      <c r="D13" s="1" t="s">
        <v>295</v>
      </c>
      <c r="E13" s="1" t="s">
        <v>6</v>
      </c>
      <c r="F13" s="1" t="s">
        <v>10</v>
      </c>
      <c r="G13" s="1" t="s">
        <v>16</v>
      </c>
      <c r="H13" s="1" t="s">
        <v>15</v>
      </c>
      <c r="I13" s="1" t="s">
        <v>19</v>
      </c>
      <c r="J13" s="1" t="s">
        <v>22</v>
      </c>
      <c r="K13" s="1" t="s">
        <v>23</v>
      </c>
      <c r="L13" s="1" t="s">
        <v>25</v>
      </c>
      <c r="M13" s="1" t="s">
        <v>29</v>
      </c>
      <c r="N13" s="1" t="s">
        <v>28</v>
      </c>
      <c r="O13" s="1" t="s">
        <v>34</v>
      </c>
      <c r="P13" s="1" t="s">
        <v>32</v>
      </c>
      <c r="Q13" s="1" t="s">
        <v>35</v>
      </c>
      <c r="R13" s="1" t="s">
        <v>37</v>
      </c>
      <c r="S13" s="1" t="s">
        <v>42</v>
      </c>
      <c r="T13" s="1" t="s">
        <v>39</v>
      </c>
      <c r="U13" s="1" t="s">
        <v>44</v>
      </c>
      <c r="V13" s="1" t="s">
        <v>43</v>
      </c>
      <c r="W13" s="1" t="s">
        <v>49</v>
      </c>
      <c r="X13" s="1" t="s">
        <v>48</v>
      </c>
      <c r="Y13" s="1" t="s">
        <v>52</v>
      </c>
      <c r="Z13" s="1" t="s">
        <v>53</v>
      </c>
      <c r="AA13" s="1" t="s">
        <v>58</v>
      </c>
      <c r="AB13" s="1" t="s">
        <v>57</v>
      </c>
      <c r="AC13" s="1" t="s">
        <v>61</v>
      </c>
      <c r="AD13" s="1" t="s">
        <v>59</v>
      </c>
      <c r="AE13" s="1" t="s">
        <v>66</v>
      </c>
      <c r="AF13" s="1" t="s">
        <v>64</v>
      </c>
      <c r="AG13" s="1" t="s">
        <v>70</v>
      </c>
      <c r="AH13" s="1" t="s">
        <v>69</v>
      </c>
      <c r="AI13" s="1" t="s">
        <v>73</v>
      </c>
      <c r="AJ13" s="1" t="s">
        <v>72</v>
      </c>
      <c r="AK13" s="1" t="s">
        <v>75</v>
      </c>
      <c r="AL13" s="1" t="s">
        <v>77</v>
      </c>
      <c r="AM13" s="1" t="s">
        <v>79</v>
      </c>
      <c r="AN13" s="1" t="s">
        <v>81</v>
      </c>
      <c r="AO13" s="1" t="s">
        <v>85</v>
      </c>
      <c r="AP13" s="1" t="s">
        <v>86</v>
      </c>
      <c r="AQ13" s="1" t="s">
        <v>89</v>
      </c>
      <c r="AR13" s="1" t="s">
        <v>90</v>
      </c>
      <c r="AS13" s="1" t="s">
        <v>92</v>
      </c>
      <c r="AT13" s="1" t="s">
        <v>95</v>
      </c>
      <c r="AU13" s="1" t="s">
        <v>96</v>
      </c>
      <c r="AV13" s="1" t="s">
        <v>98</v>
      </c>
      <c r="AW13" s="1" t="s">
        <v>100</v>
      </c>
      <c r="AX13" s="1" t="s">
        <v>101</v>
      </c>
      <c r="AY13" s="1" t="s">
        <v>105</v>
      </c>
      <c r="AZ13" s="1" t="s">
        <v>106</v>
      </c>
      <c r="BA13" s="1" t="s">
        <v>108</v>
      </c>
      <c r="BB13" s="1" t="s">
        <v>109</v>
      </c>
      <c r="BC13" s="1" t="s">
        <v>112</v>
      </c>
      <c r="BD13" s="1" t="s">
        <v>113</v>
      </c>
      <c r="BE13" s="1" t="s">
        <v>116</v>
      </c>
      <c r="BF13" s="1" t="s">
        <v>119</v>
      </c>
      <c r="BG13" s="1" t="s">
        <v>123</v>
      </c>
      <c r="BH13" s="1" t="s">
        <v>121</v>
      </c>
      <c r="BI13" s="9" t="str">
        <f>IF($BH13="","",IF(E$2="most",VLOOKUP(E13,'Key 1'!$A:$B,2,0),IF(E$2="least",VLOOKUP(E13,'Key 1'!$A:$C,3,0),0)))</f>
        <v>A</v>
      </c>
      <c r="BJ13" s="9" t="str">
        <f>IF($BH13="","",IF(F$2="most",VLOOKUP(F13,'Key 1'!$A:$B,2,0),IF(F$2="least",VLOOKUP(F13,'Key 1'!$A:$C,3,0),0)))</f>
        <v>C</v>
      </c>
      <c r="BK13" s="9" t="str">
        <f>IF($BH13="","",IF(G$2="most",VLOOKUP(G13,'Key 1'!$A:$B,2,0),IF(G$2="least",VLOOKUP(G13,'Key 1'!$A:$C,3,0),0)))</f>
        <v>A</v>
      </c>
      <c r="BL13" s="9" t="str">
        <f>IF($BH13="","",IF(H$2="most",VLOOKUP(H13,'Key 1'!$A:$B,2,0),IF(H$2="least",VLOOKUP(H13,'Key 1'!$A:$C,3,0),0)))</f>
        <v>B</v>
      </c>
      <c r="BM13" s="9" t="str">
        <f>IF($BH13="","",IF(I$2="most",VLOOKUP(I13,'Key 1'!$A:$B,2,0),IF(I$2="least",VLOOKUP(I13,'Key 1'!$A:$C,3,0),0)))</f>
        <v>A</v>
      </c>
      <c r="BN13" s="9" t="str">
        <f>IF($BH13="","",IF(J$2="most",VLOOKUP(J13,'Key 1'!$A:$B,2,0),IF(J$2="least",VLOOKUP(J13,'Key 1'!$A:$C,3,0),0)))</f>
        <v>D</v>
      </c>
      <c r="BO13" s="9" t="str">
        <f>IF($BH13="","",IF(K$2="most",VLOOKUP(K13,'Key 1'!$A:$B,2,0),IF(K$2="least",VLOOKUP(K13,'Key 1'!$A:$C,3,0),0)))</f>
        <v>A</v>
      </c>
      <c r="BP13" s="9" t="str">
        <f>IF($BH13="","",IF(L$2="most",VLOOKUP(L13,'Key 1'!$A:$B,2,0),IF(L$2="least",VLOOKUP(L13,'Key 1'!$A:$C,3,0),0)))</f>
        <v>D</v>
      </c>
      <c r="BQ13" s="9" t="str">
        <f>IF($BH13="","",IF(M$2="most",VLOOKUP(M13,'Key 1'!$A:$B,2,0),IF(M$2="least",VLOOKUP(M13,'Key 1'!$A:$C,3,0),0)))</f>
        <v>A</v>
      </c>
      <c r="BR13" s="9" t="str">
        <f>IF($BH13="","",IF(N$2="most",VLOOKUP(N13,'Key 1'!$A:$B,2,0),IF(N$2="least",VLOOKUP(N13,'Key 1'!$A:$C,3,0),0)))</f>
        <v>C</v>
      </c>
      <c r="BS13" s="9" t="str">
        <f>IF($BH13="","",IF(O$2="most",VLOOKUP(O13,'Key 1'!$A:$B,2,0),IF(O$2="least",VLOOKUP(O13,'Key 1'!$A:$C,3,0),0)))</f>
        <v>N</v>
      </c>
      <c r="BT13" s="9" t="str">
        <f>IF($BH13="","",IF(P$2="most",VLOOKUP(P13,'Key 1'!$A:$B,2,0),IF(P$2="least",VLOOKUP(P13,'Key 1'!$A:$C,3,0),0)))</f>
        <v>N</v>
      </c>
      <c r="BU13" s="9" t="str">
        <f>IF($BH13="","",IF(Q$2="most",VLOOKUP(Q13,'Key 1'!$A:$B,2,0),IF(Q$2="least",VLOOKUP(Q13,'Key 1'!$A:$C,3,0),0)))</f>
        <v>A</v>
      </c>
      <c r="BV13" s="9" t="str">
        <f>IF($BH13="","",IF(R$2="most",VLOOKUP(R13,'Key 1'!$A:$B,2,0),IF(R$2="least",VLOOKUP(R13,'Key 1'!$A:$C,3,0),0)))</f>
        <v>B</v>
      </c>
      <c r="BW13" s="9" t="str">
        <f>IF($BH13="","",IF(S$2="most",VLOOKUP(S13,'Key 1'!$A:$B,2,0),IF(S$2="least",VLOOKUP(S13,'Key 1'!$A:$C,3,0),0)))</f>
        <v>B</v>
      </c>
      <c r="BX13" s="9" t="str">
        <f>IF($BH13="","",IF(T$2="most",VLOOKUP(T13,'Key 1'!$A:$B,2,0),IF(T$2="least",VLOOKUP(T13,'Key 1'!$A:$C,3,0),0)))</f>
        <v>A</v>
      </c>
      <c r="BY13" s="9" t="str">
        <f>IF($BH13="","",IF(U$2="most",VLOOKUP(U13,'Key 1'!$A:$B,2,0),IF(U$2="least",VLOOKUP(U13,'Key 1'!$A:$C,3,0),0)))</f>
        <v>D</v>
      </c>
      <c r="BZ13" s="9" t="str">
        <f>IF($BH13="","",IF(V$2="most",VLOOKUP(V13,'Key 1'!$A:$B,2,0),IF(V$2="least",VLOOKUP(V13,'Key 1'!$A:$C,3,0),0)))</f>
        <v>C</v>
      </c>
      <c r="CA13" s="9" t="str">
        <f>IF($BH13="","",IF(W$2="most",VLOOKUP(W13,'Key 1'!$A:$B,2,0),IF(W$2="least",VLOOKUP(W13,'Key 1'!$A:$C,3,0),0)))</f>
        <v>D</v>
      </c>
      <c r="CB13" s="9" t="str">
        <f>IF($BH13="","",IF(X$2="most",VLOOKUP(X13,'Key 1'!$A:$B,2,0),IF(X$2="least",VLOOKUP(X13,'Key 1'!$A:$C,3,0),0)))</f>
        <v>A</v>
      </c>
      <c r="CC13" s="9" t="str">
        <f>IF($BH13="","",IF(Y$2="most",VLOOKUP(Y13,'Key 1'!$A:$B,2,0),IF(Y$2="least",VLOOKUP(Y13,'Key 1'!$A:$C,3,0),0)))</f>
        <v>D</v>
      </c>
      <c r="CD13" s="9" t="str">
        <f>IF($BH13="","",IF(Z$2="most",VLOOKUP(Z13,'Key 1'!$A:$B,2,0),IF(Z$2="least",VLOOKUP(Z13,'Key 1'!$A:$C,3,0),0)))</f>
        <v>B</v>
      </c>
      <c r="CE13" s="9" t="str">
        <f>IF($BH13="","",IF(AA$2="most",VLOOKUP(AA13,'Key 1'!$A:$B,2,0),IF(AA$2="least",VLOOKUP(AA13,'Key 1'!$A:$C,3,0),0)))</f>
        <v>B</v>
      </c>
      <c r="CF13" s="9" t="str">
        <f>IF($BH13="","",IF(AB$2="most",VLOOKUP(AB13,'Key 1'!$A:$B,2,0),IF(AB$2="least",VLOOKUP(AB13,'Key 1'!$A:$C,3,0),0)))</f>
        <v>C</v>
      </c>
      <c r="CG13" s="9" t="str">
        <f>IF($BH13="","",IF(AC$2="most",VLOOKUP(AC13,'Key 1'!$A:$B,2,0),IF(AC$2="least",VLOOKUP(AC13,'Key 1'!$A:$C,3,0),0)))</f>
        <v>A</v>
      </c>
      <c r="CH13" s="9" t="str">
        <f>IF($BH13="","",IF(AD$2="most",VLOOKUP(AD13,'Key 1'!$A:$B,2,0),IF(AD$2="least",VLOOKUP(AD13,'Key 1'!$A:$C,3,0),0)))</f>
        <v>B</v>
      </c>
      <c r="CI13" s="9" t="str">
        <f>IF($BH13="","",IF(AE$2="most",VLOOKUP(AE13,'Key 1'!$A:$B,2,0),IF(AE$2="least",VLOOKUP(AE13,'Key 1'!$A:$C,3,0),0)))</f>
        <v>A</v>
      </c>
      <c r="CJ13" s="9" t="str">
        <f>IF($BH13="","",IF(AF$2="most",VLOOKUP(AF13,'Key 1'!$A:$B,2,0),IF(AF$2="least",VLOOKUP(AF13,'Key 1'!$A:$C,3,0),0)))</f>
        <v>D</v>
      </c>
      <c r="CK13" s="9" t="str">
        <f>IF($BH13="","",IF(AG$2="most",VLOOKUP(AG13,'Key 1'!$A:$B,2,0),IF(AG$2="least",VLOOKUP(AG13,'Key 1'!$A:$C,3,0),0)))</f>
        <v>D</v>
      </c>
      <c r="CL13" s="9" t="str">
        <f>IF($BH13="","",IF(AH$2="most",VLOOKUP(AH13,'Key 1'!$A:$B,2,0),IF(AH$2="least",VLOOKUP(AH13,'Key 1'!$A:$C,3,0),0)))</f>
        <v>B</v>
      </c>
      <c r="CM13" s="9" t="str">
        <f>IF($BH13="","",IF(AI$2="most",VLOOKUP(AI13,'Key 1'!$A:$B,2,0),IF(AI$2="least",VLOOKUP(AI13,'Key 1'!$A:$C,3,0),0)))</f>
        <v>D</v>
      </c>
      <c r="CN13" s="9" t="str">
        <f>IF($BH13="","",IF(AJ$2="most",VLOOKUP(AJ13,'Key 1'!$A:$B,2,0),IF(AJ$2="least",VLOOKUP(AJ13,'Key 1'!$A:$C,3,0),0)))</f>
        <v>B</v>
      </c>
      <c r="CO13" s="9" t="str">
        <f>IF($BH13="","",IF(AK$2="most",VLOOKUP(AK13,'Key 1'!$A:$B,2,0),IF(AK$2="least",VLOOKUP(AK13,'Key 1'!$A:$C,3,0),0)))</f>
        <v>A</v>
      </c>
      <c r="CP13" s="9" t="str">
        <f>IF($BH13="","",IF(AL$2="most",VLOOKUP(AL13,'Key 1'!$A:$B,2,0),IF(AL$2="least",VLOOKUP(AL13,'Key 1'!$A:$C,3,0),0)))</f>
        <v>B</v>
      </c>
      <c r="CQ13" s="9" t="str">
        <f>IF($BH13="","",IF(AM$2="most",VLOOKUP(AM13,'Key 1'!$A:$B,2,0),IF(AM$2="least",VLOOKUP(AM13,'Key 1'!$A:$C,3,0),0)))</f>
        <v>D</v>
      </c>
      <c r="CR13" s="9" t="str">
        <f>IF($BH13="","",IF(AN$2="most",VLOOKUP(AN13,'Key 1'!$A:$B,2,0),IF(AN$2="least",VLOOKUP(AN13,'Key 1'!$A:$C,3,0),0)))</f>
        <v>C</v>
      </c>
      <c r="CS13" s="9" t="str">
        <f>IF($BH13="","",IF(AO$2="most",VLOOKUP(AO13,'Key 1'!$A:$B,2,0),IF(AO$2="least",VLOOKUP(AO13,'Key 1'!$A:$C,3,0),0)))</f>
        <v>D</v>
      </c>
      <c r="CT13" s="9" t="str">
        <f>IF($BH13="","",IF(AP$2="most",VLOOKUP(AP13,'Key 1'!$A:$B,2,0),IF(AP$2="least",VLOOKUP(AP13,'Key 1'!$A:$C,3,0),0)))</f>
        <v>C</v>
      </c>
      <c r="CU13" s="9" t="str">
        <f>IF($BH13="","",IF(AQ$2="most",VLOOKUP(AQ13,'Key 1'!$A:$B,2,0),IF(AQ$2="least",VLOOKUP(AQ13,'Key 1'!$A:$C,3,0),0)))</f>
        <v>N</v>
      </c>
      <c r="CV13" s="9" t="str">
        <f>IF($BH13="","",IF(AR$2="most",VLOOKUP(AR13,'Key 1'!$A:$B,2,0),IF(AR$2="least",VLOOKUP(AR13,'Key 1'!$A:$C,3,0),0)))</f>
        <v>B</v>
      </c>
      <c r="CW13" s="9" t="str">
        <f>IF($BH13="","",IF(AS$2="most",VLOOKUP(AS13,'Key 1'!$A:$B,2,0),IF(AS$2="least",VLOOKUP(AS13,'Key 1'!$A:$C,3,0),0)))</f>
        <v>D</v>
      </c>
      <c r="CX13" s="9" t="str">
        <f>IF($BH13="","",IF(AT$2="most",VLOOKUP(AT13,'Key 1'!$A:$B,2,0),IF(AT$2="least",VLOOKUP(AT13,'Key 1'!$A:$C,3,0),0)))</f>
        <v>B</v>
      </c>
      <c r="CY13" s="9" t="str">
        <f>IF($BH13="","",IF(AU$2="most",VLOOKUP(AU13,'Key 1'!$A:$B,2,0),IF(AU$2="least",VLOOKUP(AU13,'Key 1'!$A:$C,3,0),0)))</f>
        <v>A</v>
      </c>
      <c r="CZ13" s="9" t="str">
        <f>IF($BH13="","",IF(AV$2="most",VLOOKUP(AV13,'Key 1'!$A:$B,2,0),IF(AV$2="least",VLOOKUP(AV13,'Key 1'!$A:$C,3,0),0)))</f>
        <v>B</v>
      </c>
      <c r="DA13" s="9" t="str">
        <f>IF($BH13="","",IF(AW$2="most",VLOOKUP(AW13,'Key 1'!$A:$B,2,0),IF(AW$2="least",VLOOKUP(AW13,'Key 1'!$A:$C,3,0),0)))</f>
        <v>A</v>
      </c>
      <c r="DB13" s="9" t="str">
        <f>IF($BH13="","",IF(AX$2="most",VLOOKUP(AX13,'Key 1'!$A:$B,2,0),IF(AX$2="least",VLOOKUP(AX13,'Key 1'!$A:$C,3,0),0)))</f>
        <v>C</v>
      </c>
      <c r="DC13" s="9" t="str">
        <f>IF($BH13="","",IF(AY$2="most",VLOOKUP(AY13,'Key 1'!$A:$B,2,0),IF(AY$2="least",VLOOKUP(AY13,'Key 1'!$A:$C,3,0),0)))</f>
        <v>D</v>
      </c>
      <c r="DD13" s="9" t="str">
        <f>IF($BH13="","",IF(AZ$2="most",VLOOKUP(AZ13,'Key 1'!$A:$B,2,0),IF(AZ$2="least",VLOOKUP(AZ13,'Key 1'!$A:$C,3,0),0)))</f>
        <v>B</v>
      </c>
      <c r="DE13" s="9" t="str">
        <f>IF($BH13="","",IF(BA$2="most",VLOOKUP(BA13,'Key 1'!$A:$B,2,0),IF(BA$2="least",VLOOKUP(BA13,'Key 1'!$A:$C,3,0),0)))</f>
        <v>B</v>
      </c>
      <c r="DF13" s="9" t="str">
        <f>IF($BH13="","",IF(BB$2="most",VLOOKUP(BB13,'Key 1'!$A:$B,2,0),IF(BB$2="least",VLOOKUP(BB13,'Key 1'!$A:$C,3,0),0)))</f>
        <v>C</v>
      </c>
      <c r="DG13" s="9" t="str">
        <f>IF($BH13="","",IF(BC$2="most",VLOOKUP(BC13,'Key 1'!$A:$B,2,0),IF(BC$2="least",VLOOKUP(BC13,'Key 1'!$A:$C,3,0),0)))</f>
        <v>A</v>
      </c>
      <c r="DH13" s="9" t="str">
        <f>IF($BH13="","",IF(BD$2="most",VLOOKUP(BD13,'Key 1'!$A:$B,2,0),IF(BD$2="least",VLOOKUP(BD13,'Key 1'!$A:$C,3,0),0)))</f>
        <v>C</v>
      </c>
      <c r="DI13" s="9" t="str">
        <f>IF($BH13="","",IF(BE$2="most",VLOOKUP(BE13,'Key 1'!$A:$B,2,0),IF(BE$2="least",VLOOKUP(BE13,'Key 1'!$A:$C,3,0),0)))</f>
        <v>B</v>
      </c>
      <c r="DJ13" s="9" t="str">
        <f>IF($BH13="","",IF(BF$2="most",VLOOKUP(BF13,'Key 1'!$A:$B,2,0),IF(BF$2="least",VLOOKUP(BF13,'Key 1'!$A:$C,3,0),0)))</f>
        <v>C</v>
      </c>
      <c r="DK13" s="9" t="str">
        <f>IF($BH13="","",IF(BG$2="most",VLOOKUP(BG13,'Key 1'!$A:$B,2,0),IF(BG$2="least",VLOOKUP(BG13,'Key 1'!$A:$C,3,0),0)))</f>
        <v>D</v>
      </c>
      <c r="DL13" s="9" t="str">
        <f>IF($BH13="","",IF(BH$2="most",VLOOKUP(BH13,'Key 1'!$A:$B,2,0),IF(BH$2="least",VLOOKUP(BH13,'Key 1'!$A:$C,3,0),0)))</f>
        <v>B</v>
      </c>
      <c r="DM13" s="9">
        <f t="shared" ref="DM13" si="40">COUNTIFS($E$2:$BH$2,"Most",BI13:DL13,"A")</f>
        <v>12</v>
      </c>
      <c r="DN13" s="9">
        <f t="shared" ref="DN13" si="41">COUNTIFS($E$2:$BH$2,"Most",BI13:DL13,"B")</f>
        <v>4</v>
      </c>
      <c r="DO13" s="9">
        <f t="shared" ref="DO13" si="42">COUNTIFS($E$2:$BH$2,"Most",BI13:DL13,"C")</f>
        <v>0</v>
      </c>
      <c r="DP13" s="9">
        <f t="shared" ref="DP13" si="43">COUNTIFS($E$2:$BH$2,"Most",BI13:DL13,"D")</f>
        <v>10</v>
      </c>
      <c r="DQ13" s="9">
        <f t="shared" ref="DQ13" si="44">COUNTIFS($E$2:$BH$2,"Most",BI13:DL13,"N")</f>
        <v>2</v>
      </c>
      <c r="DR13" s="9">
        <f t="shared" ref="DR13" si="45">COUNTIFS($E$2:$BH$2,"Least",BI13:DL13,"A")</f>
        <v>2</v>
      </c>
      <c r="DS13" s="9">
        <f t="shared" ref="DS13" si="46">COUNTIFS($E$2:$BH$2,"Least",BI13:DL13,"B")</f>
        <v>12</v>
      </c>
      <c r="DT13" s="9">
        <f t="shared" ref="DT13" si="47">COUNTIFS($E$2:$BH$2,"Least",BI13:DL13,"C")</f>
        <v>10</v>
      </c>
      <c r="DU13" s="9">
        <f t="shared" ref="DU13" si="48">COUNTIFS($E$2:$BH$2,"Least",BI13:DL13,"D")</f>
        <v>3</v>
      </c>
      <c r="DV13" s="9">
        <f t="shared" ref="DV13" si="49">COUNTIFS($E$2:$BH$2,"Least",BI13:DL13,"N")</f>
        <v>1</v>
      </c>
    </row>
    <row r="14" spans="1:126" x14ac:dyDescent="0.35">
      <c r="A14" s="1" t="s">
        <v>296</v>
      </c>
      <c r="B14" s="1" t="s">
        <v>297</v>
      </c>
      <c r="C14" s="1" t="s">
        <v>298</v>
      </c>
      <c r="D14" s="1" t="s">
        <v>299</v>
      </c>
      <c r="E14" s="1" t="s">
        <v>6</v>
      </c>
      <c r="F14" s="1" t="s">
        <v>10</v>
      </c>
      <c r="G14" s="1" t="s">
        <v>16</v>
      </c>
      <c r="H14" s="1" t="s">
        <v>14</v>
      </c>
      <c r="I14" s="1" t="s">
        <v>19</v>
      </c>
      <c r="J14" s="1" t="s">
        <v>21</v>
      </c>
      <c r="K14" s="1" t="s">
        <v>24</v>
      </c>
      <c r="L14" s="1" t="s">
        <v>25</v>
      </c>
      <c r="M14" s="1" t="s">
        <v>27</v>
      </c>
      <c r="N14" s="1" t="s">
        <v>30</v>
      </c>
      <c r="O14" s="1" t="s">
        <v>31</v>
      </c>
      <c r="P14" s="1" t="s">
        <v>32</v>
      </c>
      <c r="Q14" s="1" t="s">
        <v>36</v>
      </c>
      <c r="R14" s="1" t="s">
        <v>37</v>
      </c>
      <c r="S14" s="1" t="s">
        <v>39</v>
      </c>
      <c r="T14" s="1" t="s">
        <v>42</v>
      </c>
      <c r="U14" s="1" t="s">
        <v>44</v>
      </c>
      <c r="V14" s="1" t="s">
        <v>46</v>
      </c>
      <c r="W14" s="1" t="s">
        <v>47</v>
      </c>
      <c r="X14" s="1" t="s">
        <v>50</v>
      </c>
      <c r="Y14" s="1" t="s">
        <v>54</v>
      </c>
      <c r="Z14" s="1" t="s">
        <v>51</v>
      </c>
      <c r="AA14" s="1" t="s">
        <v>55</v>
      </c>
      <c r="AB14" s="1" t="s">
        <v>57</v>
      </c>
      <c r="AC14" s="1" t="s">
        <v>59</v>
      </c>
      <c r="AD14" s="1" t="s">
        <v>62</v>
      </c>
      <c r="AE14" s="1" t="s">
        <v>66</v>
      </c>
      <c r="AF14" s="1" t="s">
        <v>63</v>
      </c>
      <c r="AG14" s="1" t="s">
        <v>67</v>
      </c>
      <c r="AH14" s="1" t="s">
        <v>69</v>
      </c>
      <c r="AI14" s="1" t="s">
        <v>74</v>
      </c>
      <c r="AJ14" s="1" t="s">
        <v>72</v>
      </c>
      <c r="AK14" s="1" t="s">
        <v>75</v>
      </c>
      <c r="AL14" s="1" t="s">
        <v>78</v>
      </c>
      <c r="AM14" s="1" t="s">
        <v>82</v>
      </c>
      <c r="AN14" s="1" t="s">
        <v>80</v>
      </c>
      <c r="AO14" s="1" t="s">
        <v>85</v>
      </c>
      <c r="AP14" s="1" t="s">
        <v>86</v>
      </c>
      <c r="AQ14" s="1" t="s">
        <v>87</v>
      </c>
      <c r="AR14" s="1" t="s">
        <v>90</v>
      </c>
      <c r="AS14" s="1" t="s">
        <v>91</v>
      </c>
      <c r="AT14" s="1" t="s">
        <v>93</v>
      </c>
      <c r="AU14" s="1" t="s">
        <v>99</v>
      </c>
      <c r="AV14" s="1" t="s">
        <v>97</v>
      </c>
      <c r="AW14" s="1" t="s">
        <v>101</v>
      </c>
      <c r="AX14" s="1" t="s">
        <v>103</v>
      </c>
      <c r="AY14" s="1" t="s">
        <v>107</v>
      </c>
      <c r="AZ14" s="1" t="s">
        <v>105</v>
      </c>
      <c r="BA14" s="1" t="s">
        <v>110</v>
      </c>
      <c r="BB14" s="1" t="s">
        <v>108</v>
      </c>
      <c r="BC14" s="1" t="s">
        <v>112</v>
      </c>
      <c r="BD14" s="1" t="s">
        <v>114</v>
      </c>
      <c r="BE14" s="1" t="s">
        <v>118</v>
      </c>
      <c r="BF14" s="1" t="s">
        <v>116</v>
      </c>
      <c r="BG14" s="1" t="s">
        <v>120</v>
      </c>
      <c r="BH14" s="1" t="s">
        <v>121</v>
      </c>
      <c r="BI14" s="9" t="str">
        <f>IF($BH14="","",IF(E$2="most",VLOOKUP(E14,'Key 1'!$A:$B,2,0),IF(E$2="least",VLOOKUP(E14,'Key 1'!$A:$C,3,0),0)))</f>
        <v>A</v>
      </c>
      <c r="BJ14" s="9" t="str">
        <f>IF($BH14="","",IF(F$2="most",VLOOKUP(F14,'Key 1'!$A:$B,2,0),IF(F$2="least",VLOOKUP(F14,'Key 1'!$A:$C,3,0),0)))</f>
        <v>C</v>
      </c>
      <c r="BK14" s="9" t="str">
        <f>IF($BH14="","",IF(G$2="most",VLOOKUP(G14,'Key 1'!$A:$B,2,0),IF(G$2="least",VLOOKUP(G14,'Key 1'!$A:$C,3,0),0)))</f>
        <v>A</v>
      </c>
      <c r="BL14" s="9" t="str">
        <f>IF($BH14="","",IF(H$2="most",VLOOKUP(H14,'Key 1'!$A:$B,2,0),IF(H$2="least",VLOOKUP(H14,'Key 1'!$A:$C,3,0),0)))</f>
        <v>C</v>
      </c>
      <c r="BM14" s="9" t="str">
        <f>IF($BH14="","",IF(I$2="most",VLOOKUP(I14,'Key 1'!$A:$B,2,0),IF(I$2="least",VLOOKUP(I14,'Key 1'!$A:$C,3,0),0)))</f>
        <v>A</v>
      </c>
      <c r="BN14" s="9" t="str">
        <f>IF($BH14="","",IF(J$2="most",VLOOKUP(J14,'Key 1'!$A:$B,2,0),IF(J$2="least",VLOOKUP(J14,'Key 1'!$A:$C,3,0),0)))</f>
        <v>B</v>
      </c>
      <c r="BO14" s="9" t="str">
        <f>IF($BH14="","",IF(K$2="most",VLOOKUP(K14,'Key 1'!$A:$B,2,0),IF(K$2="least",VLOOKUP(K14,'Key 1'!$A:$C,3,0),0)))</f>
        <v>C</v>
      </c>
      <c r="BP14" s="9" t="str">
        <f>IF($BH14="","",IF(L$2="most",VLOOKUP(L14,'Key 1'!$A:$B,2,0),IF(L$2="least",VLOOKUP(L14,'Key 1'!$A:$C,3,0),0)))</f>
        <v>D</v>
      </c>
      <c r="BQ14" s="9" t="str">
        <f>IF($BH14="","",IF(M$2="most",VLOOKUP(M14,'Key 1'!$A:$B,2,0),IF(M$2="least",VLOOKUP(M14,'Key 1'!$A:$C,3,0),0)))</f>
        <v>B</v>
      </c>
      <c r="BR14" s="9" t="str">
        <f>IF($BH14="","",IF(N$2="most",VLOOKUP(N14,'Key 1'!$A:$B,2,0),IF(N$2="least",VLOOKUP(N14,'Key 1'!$A:$C,3,0),0)))</f>
        <v>D</v>
      </c>
      <c r="BS14" s="9" t="str">
        <f>IF($BH14="","",IF(O$2="most",VLOOKUP(O14,'Key 1'!$A:$B,2,0),IF(O$2="least",VLOOKUP(O14,'Key 1'!$A:$C,3,0),0)))</f>
        <v>D</v>
      </c>
      <c r="BT14" s="9" t="str">
        <f>IF($BH14="","",IF(P$2="most",VLOOKUP(P14,'Key 1'!$A:$B,2,0),IF(P$2="least",VLOOKUP(P14,'Key 1'!$A:$C,3,0),0)))</f>
        <v>N</v>
      </c>
      <c r="BU14" s="9" t="str">
        <f>IF($BH14="","",IF(Q$2="most",VLOOKUP(Q14,'Key 1'!$A:$B,2,0),IF(Q$2="least",VLOOKUP(Q14,'Key 1'!$A:$C,3,0),0)))</f>
        <v>C</v>
      </c>
      <c r="BV14" s="9" t="str">
        <f>IF($BH14="","",IF(R$2="most",VLOOKUP(R14,'Key 1'!$A:$B,2,0),IF(R$2="least",VLOOKUP(R14,'Key 1'!$A:$C,3,0),0)))</f>
        <v>B</v>
      </c>
      <c r="BW14" s="9" t="str">
        <f>IF($BH14="","",IF(S$2="most",VLOOKUP(S14,'Key 1'!$A:$B,2,0),IF(S$2="least",VLOOKUP(S14,'Key 1'!$A:$C,3,0),0)))</f>
        <v>A</v>
      </c>
      <c r="BX14" s="9" t="str">
        <f>IF($BH14="","",IF(T$2="most",VLOOKUP(T14,'Key 1'!$A:$B,2,0),IF(T$2="least",VLOOKUP(T14,'Key 1'!$A:$C,3,0),0)))</f>
        <v>B</v>
      </c>
      <c r="BY14" s="9" t="str">
        <f>IF($BH14="","",IF(U$2="most",VLOOKUP(U14,'Key 1'!$A:$B,2,0),IF(U$2="least",VLOOKUP(U14,'Key 1'!$A:$C,3,0),0)))</f>
        <v>D</v>
      </c>
      <c r="BZ14" s="9" t="str">
        <f>IF($BH14="","",IF(V$2="most",VLOOKUP(V14,'Key 1'!$A:$B,2,0),IF(V$2="least",VLOOKUP(V14,'Key 1'!$A:$C,3,0),0)))</f>
        <v>B</v>
      </c>
      <c r="CA14" s="9" t="str">
        <f>IF($BH14="","",IF(W$2="most",VLOOKUP(W14,'Key 1'!$A:$B,2,0),IF(W$2="least",VLOOKUP(W14,'Key 1'!$A:$C,3,0),0)))</f>
        <v>B</v>
      </c>
      <c r="CB14" s="9" t="str">
        <f>IF($BH14="","",IF(X$2="most",VLOOKUP(X14,'Key 1'!$A:$B,2,0),IF(X$2="least",VLOOKUP(X14,'Key 1'!$A:$C,3,0),0)))</f>
        <v>C</v>
      </c>
      <c r="CC14" s="9" t="str">
        <f>IF($BH14="","",IF(Y$2="most",VLOOKUP(Y14,'Key 1'!$A:$B,2,0),IF(Y$2="least",VLOOKUP(Y14,'Key 1'!$A:$C,3,0),0)))</f>
        <v>A</v>
      </c>
      <c r="CD14" s="9" t="str">
        <f>IF($BH14="","",IF(Z$2="most",VLOOKUP(Z14,'Key 1'!$A:$B,2,0),IF(Z$2="least",VLOOKUP(Z14,'Key 1'!$A:$C,3,0),0)))</f>
        <v>C</v>
      </c>
      <c r="CE14" s="9" t="str">
        <f>IF($BH14="","",IF(AA$2="most",VLOOKUP(AA14,'Key 1'!$A:$B,2,0),IF(AA$2="least",VLOOKUP(AA14,'Key 1'!$A:$C,3,0),0)))</f>
        <v>A</v>
      </c>
      <c r="CF14" s="9" t="str">
        <f>IF($BH14="","",IF(AB$2="most",VLOOKUP(AB14,'Key 1'!$A:$B,2,0),IF(AB$2="least",VLOOKUP(AB14,'Key 1'!$A:$C,3,0),0)))</f>
        <v>C</v>
      </c>
      <c r="CG14" s="9" t="str">
        <f>IF($BH14="","",IF(AC$2="most",VLOOKUP(AC14,'Key 1'!$A:$B,2,0),IF(AC$2="least",VLOOKUP(AC14,'Key 1'!$A:$C,3,0),0)))</f>
        <v>B</v>
      </c>
      <c r="CH14" s="9" t="str">
        <f>IF($BH14="","",IF(AD$2="most",VLOOKUP(AD14,'Key 1'!$A:$B,2,0),IF(AD$2="least",VLOOKUP(AD14,'Key 1'!$A:$C,3,0),0)))</f>
        <v>C</v>
      </c>
      <c r="CI14" s="9" t="str">
        <f>IF($BH14="","",IF(AE$2="most",VLOOKUP(AE14,'Key 1'!$A:$B,2,0),IF(AE$2="least",VLOOKUP(AE14,'Key 1'!$A:$C,3,0),0)))</f>
        <v>A</v>
      </c>
      <c r="CJ14" s="9" t="str">
        <f>IF($BH14="","",IF(AF$2="most",VLOOKUP(AF14,'Key 1'!$A:$B,2,0),IF(AF$2="least",VLOOKUP(AF14,'Key 1'!$A:$C,3,0),0)))</f>
        <v>C</v>
      </c>
      <c r="CK14" s="9" t="str">
        <f>IF($BH14="","",IF(AG$2="most",VLOOKUP(AG14,'Key 1'!$A:$B,2,0),IF(AG$2="least",VLOOKUP(AG14,'Key 1'!$A:$C,3,0),0)))</f>
        <v>A</v>
      </c>
      <c r="CL14" s="9" t="str">
        <f>IF($BH14="","",IF(AH$2="most",VLOOKUP(AH14,'Key 1'!$A:$B,2,0),IF(AH$2="least",VLOOKUP(AH14,'Key 1'!$A:$C,3,0),0)))</f>
        <v>B</v>
      </c>
      <c r="CM14" s="9" t="str">
        <f>IF($BH14="","",IF(AI$2="most",VLOOKUP(AI14,'Key 1'!$A:$B,2,0),IF(AI$2="least",VLOOKUP(AI14,'Key 1'!$A:$C,3,0),0)))</f>
        <v>A</v>
      </c>
      <c r="CN14" s="9" t="str">
        <f>IF($BH14="","",IF(AJ$2="most",VLOOKUP(AJ14,'Key 1'!$A:$B,2,0),IF(AJ$2="least",VLOOKUP(AJ14,'Key 1'!$A:$C,3,0),0)))</f>
        <v>B</v>
      </c>
      <c r="CO14" s="9" t="str">
        <f>IF($BH14="","",IF(AK$2="most",VLOOKUP(AK14,'Key 1'!$A:$B,2,0),IF(AK$2="least",VLOOKUP(AK14,'Key 1'!$A:$C,3,0),0)))</f>
        <v>A</v>
      </c>
      <c r="CP14" s="9" t="str">
        <f>IF($BH14="","",IF(AL$2="most",VLOOKUP(AL14,'Key 1'!$A:$B,2,0),IF(AL$2="least",VLOOKUP(AL14,'Key 1'!$A:$C,3,0),0)))</f>
        <v>C</v>
      </c>
      <c r="CQ14" s="9" t="str">
        <f>IF($BH14="","",IF(AM$2="most",VLOOKUP(AM14,'Key 1'!$A:$B,2,0),IF(AM$2="least",VLOOKUP(AM14,'Key 1'!$A:$C,3,0),0)))</f>
        <v>A</v>
      </c>
      <c r="CR14" s="9" t="str">
        <f>IF($BH14="","",IF(AN$2="most",VLOOKUP(AN14,'Key 1'!$A:$B,2,0),IF(AN$2="least",VLOOKUP(AN14,'Key 1'!$A:$C,3,0),0)))</f>
        <v>N</v>
      </c>
      <c r="CS14" s="9" t="str">
        <f>IF($BH14="","",IF(AO$2="most",VLOOKUP(AO14,'Key 1'!$A:$B,2,0),IF(AO$2="least",VLOOKUP(AO14,'Key 1'!$A:$C,3,0),0)))</f>
        <v>D</v>
      </c>
      <c r="CT14" s="9" t="str">
        <f>IF($BH14="","",IF(AP$2="most",VLOOKUP(AP14,'Key 1'!$A:$B,2,0),IF(AP$2="least",VLOOKUP(AP14,'Key 1'!$A:$C,3,0),0)))</f>
        <v>C</v>
      </c>
      <c r="CU14" s="9" t="str">
        <f>IF($BH14="","",IF(AQ$2="most",VLOOKUP(AQ14,'Key 1'!$A:$B,2,0),IF(AQ$2="least",VLOOKUP(AQ14,'Key 1'!$A:$C,3,0),0)))</f>
        <v>A</v>
      </c>
      <c r="CV14" s="9" t="str">
        <f>IF($BH14="","",IF(AR$2="most",VLOOKUP(AR14,'Key 1'!$A:$B,2,0),IF(AR$2="least",VLOOKUP(AR14,'Key 1'!$A:$C,3,0),0)))</f>
        <v>B</v>
      </c>
      <c r="CW14" s="9" t="str">
        <f>IF($BH14="","",IF(AS$2="most",VLOOKUP(AS14,'Key 1'!$A:$B,2,0),IF(AS$2="least",VLOOKUP(AS14,'Key 1'!$A:$C,3,0),0)))</f>
        <v>C</v>
      </c>
      <c r="CX14" s="9" t="str">
        <f>IF($BH14="","",IF(AT$2="most",VLOOKUP(AT14,'Key 1'!$A:$B,2,0),IF(AT$2="least",VLOOKUP(AT14,'Key 1'!$A:$C,3,0),0)))</f>
        <v>S</v>
      </c>
      <c r="CY14" s="9" t="str">
        <f>IF($BH14="","",IF(AU$2="most",VLOOKUP(AU14,'Key 1'!$A:$B,2,0),IF(AU$2="least",VLOOKUP(AU14,'Key 1'!$A:$C,3,0),0)))</f>
        <v>D</v>
      </c>
      <c r="CZ14" s="9" t="str">
        <f>IF($BH14="","",IF(AV$2="most",VLOOKUP(AV14,'Key 1'!$A:$B,2,0),IF(AV$2="least",VLOOKUP(AV14,'Key 1'!$A:$C,3,0),0)))</f>
        <v>C</v>
      </c>
      <c r="DA14" s="9" t="str">
        <f>IF($BH14="","",IF(AW$2="most",VLOOKUP(AW14,'Key 1'!$A:$B,2,0),IF(AW$2="least",VLOOKUP(AW14,'Key 1'!$A:$C,3,0),0)))</f>
        <v>C</v>
      </c>
      <c r="DB14" s="9" t="str">
        <f>IF($BH14="","",IF(AX$2="most",VLOOKUP(AX14,'Key 1'!$A:$B,2,0),IF(AX$2="least",VLOOKUP(AX14,'Key 1'!$A:$C,3,0),0)))</f>
        <v>D</v>
      </c>
      <c r="DC14" s="9" t="str">
        <f>IF($BH14="","",IF(AY$2="most",VLOOKUP(AY14,'Key 1'!$A:$B,2,0),IF(AY$2="least",VLOOKUP(AY14,'Key 1'!$A:$C,3,0),0)))</f>
        <v>C</v>
      </c>
      <c r="DD14" s="9" t="str">
        <f>IF($BH14="","",IF(AZ$2="most",VLOOKUP(AZ14,'Key 1'!$A:$B,2,0),IF(AZ$2="least",VLOOKUP(AZ14,'Key 1'!$A:$C,3,0),0)))</f>
        <v>D</v>
      </c>
      <c r="DE14" s="9" t="str">
        <f>IF($BH14="","",IF(BA$2="most",VLOOKUP(BA14,'Key 1'!$A:$B,2,0),IF(BA$2="least",VLOOKUP(BA14,'Key 1'!$A:$C,3,0),0)))</f>
        <v>D</v>
      </c>
      <c r="DF14" s="9" t="str">
        <f>IF($BH14="","",IF(BB$2="most",VLOOKUP(BB14,'Key 1'!$A:$B,2,0),IF(BB$2="least",VLOOKUP(BB14,'Key 1'!$A:$C,3,0),0)))</f>
        <v>B</v>
      </c>
      <c r="DG14" s="9" t="str">
        <f>IF($BH14="","",IF(BC$2="most",VLOOKUP(BC14,'Key 1'!$A:$B,2,0),IF(BC$2="least",VLOOKUP(BC14,'Key 1'!$A:$C,3,0),0)))</f>
        <v>A</v>
      </c>
      <c r="DH14" s="9" t="str">
        <f>IF($BH14="","",IF(BD$2="most",VLOOKUP(BD14,'Key 1'!$A:$B,2,0),IF(BD$2="least",VLOOKUP(BD14,'Key 1'!$A:$C,3,0),0)))</f>
        <v>B</v>
      </c>
      <c r="DI14" s="9" t="str">
        <f>IF($BH14="","",IF(BE$2="most",VLOOKUP(BE14,'Key 1'!$A:$B,2,0),IF(BE$2="least",VLOOKUP(BE14,'Key 1'!$A:$C,3,0),0)))</f>
        <v>A</v>
      </c>
      <c r="DJ14" s="9" t="str">
        <f>IF($BH14="","",IF(BF$2="most",VLOOKUP(BF14,'Key 1'!$A:$B,2,0),IF(BF$2="least",VLOOKUP(BF14,'Key 1'!$A:$C,3,0),0)))</f>
        <v>B</v>
      </c>
      <c r="DK14" s="9" t="str">
        <f>IF($BH14="","",IF(BG$2="most",VLOOKUP(BG14,'Key 1'!$A:$B,2,0),IF(BG$2="least",VLOOKUP(BG14,'Key 1'!$A:$C,3,0),0)))</f>
        <v>C</v>
      </c>
      <c r="DL14" s="9" t="str">
        <f>IF($BH14="","",IF(BH$2="most",VLOOKUP(BH14,'Key 1'!$A:$B,2,0),IF(BH$2="least",VLOOKUP(BH14,'Key 1'!$A:$C,3,0),0)))</f>
        <v>B</v>
      </c>
      <c r="DM14" s="9">
        <f t="shared" ref="DM14:DM69" si="50">COUNTIFS($E$2:$BH$2,"Most",BI14:DL14,"A")</f>
        <v>14</v>
      </c>
      <c r="DN14" s="9">
        <f t="shared" ref="DN14:DN69" si="51">COUNTIFS($E$2:$BH$2,"Most",BI14:DL14,"B")</f>
        <v>3</v>
      </c>
      <c r="DO14" s="9">
        <f t="shared" ref="DO14:DO69" si="52">COUNTIFS($E$2:$BH$2,"Most",BI14:DL14,"C")</f>
        <v>6</v>
      </c>
      <c r="DP14" s="9">
        <f t="shared" ref="DP14:DP69" si="53">COUNTIFS($E$2:$BH$2,"Most",BI14:DL14,"D")</f>
        <v>5</v>
      </c>
      <c r="DQ14" s="9">
        <f t="shared" ref="DQ14:DQ69" si="54">COUNTIFS($E$2:$BH$2,"Most",BI14:DL14,"N")</f>
        <v>0</v>
      </c>
      <c r="DR14" s="9">
        <f t="shared" ref="DR14:DR69" si="55">COUNTIFS($E$2:$BH$2,"Least",BI14:DL14,"A")</f>
        <v>0</v>
      </c>
      <c r="DS14" s="9">
        <f t="shared" ref="DS14:DS69" si="56">COUNTIFS($E$2:$BH$2,"Least",BI14:DL14,"B")</f>
        <v>11</v>
      </c>
      <c r="DT14" s="9">
        <f t="shared" ref="DT14:DT69" si="57">COUNTIFS($E$2:$BH$2,"Least",BI14:DL14,"C")</f>
        <v>10</v>
      </c>
      <c r="DU14" s="9">
        <f t="shared" ref="DU14:DU69" si="58">COUNTIFS($E$2:$BH$2,"Least",BI14:DL14,"D")</f>
        <v>4</v>
      </c>
      <c r="DV14" s="9">
        <f t="shared" ref="DV14:DV69" si="59">COUNTIFS($E$2:$BH$2,"Least",BI14:DL14,"N")</f>
        <v>2</v>
      </c>
    </row>
    <row r="15" spans="1:126" x14ac:dyDescent="0.35">
      <c r="A15" s="1" t="s">
        <v>300</v>
      </c>
      <c r="B15" s="1" t="s">
        <v>301</v>
      </c>
      <c r="C15" s="1" t="s">
        <v>302</v>
      </c>
      <c r="D15" s="1" t="s">
        <v>303</v>
      </c>
      <c r="E15" s="1" t="s">
        <v>6</v>
      </c>
      <c r="F15" s="1" t="s">
        <v>8</v>
      </c>
      <c r="G15" s="1" t="s">
        <v>17</v>
      </c>
      <c r="H15" s="1" t="s">
        <v>14</v>
      </c>
      <c r="I15" s="1" t="s">
        <v>19</v>
      </c>
      <c r="J15" s="1" t="s">
        <v>21</v>
      </c>
      <c r="K15" s="1" t="s">
        <v>23</v>
      </c>
      <c r="L15" s="1" t="s">
        <v>26</v>
      </c>
      <c r="M15" s="1" t="s">
        <v>30</v>
      </c>
      <c r="N15" s="1" t="s">
        <v>27</v>
      </c>
      <c r="O15" s="1" t="s">
        <v>33</v>
      </c>
      <c r="P15" s="1" t="s">
        <v>32</v>
      </c>
      <c r="Q15" s="1" t="s">
        <v>38</v>
      </c>
      <c r="R15" s="1" t="s">
        <v>37</v>
      </c>
      <c r="S15" s="1" t="s">
        <v>41</v>
      </c>
      <c r="T15" s="1" t="s">
        <v>42</v>
      </c>
      <c r="U15" s="1" t="s">
        <v>44</v>
      </c>
      <c r="V15" s="1" t="s">
        <v>43</v>
      </c>
      <c r="W15" s="1" t="s">
        <v>48</v>
      </c>
      <c r="X15" s="1" t="s">
        <v>47</v>
      </c>
      <c r="Y15" s="1" t="s">
        <v>53</v>
      </c>
      <c r="Z15" s="1" t="s">
        <v>52</v>
      </c>
      <c r="AA15" s="1" t="s">
        <v>56</v>
      </c>
      <c r="AB15" s="1" t="s">
        <v>55</v>
      </c>
      <c r="AC15" s="1" t="s">
        <v>61</v>
      </c>
      <c r="AD15" s="1" t="s">
        <v>62</v>
      </c>
      <c r="AE15" s="1" t="s">
        <v>64</v>
      </c>
      <c r="AF15" s="1" t="s">
        <v>65</v>
      </c>
      <c r="AG15" s="1" t="s">
        <v>69</v>
      </c>
      <c r="AH15" s="1" t="s">
        <v>70</v>
      </c>
      <c r="AI15" s="1" t="s">
        <v>73</v>
      </c>
      <c r="AJ15" s="1" t="s">
        <v>72</v>
      </c>
      <c r="AK15" s="1" t="s">
        <v>77</v>
      </c>
      <c r="AL15" s="1" t="s">
        <v>75</v>
      </c>
      <c r="AM15" s="1" t="s">
        <v>80</v>
      </c>
      <c r="AN15" s="1" t="s">
        <v>81</v>
      </c>
      <c r="AO15" s="1" t="s">
        <v>85</v>
      </c>
      <c r="AP15" s="1" t="s">
        <v>83</v>
      </c>
      <c r="AQ15" s="1" t="s">
        <v>87</v>
      </c>
      <c r="AR15" s="1" t="s">
        <v>88</v>
      </c>
      <c r="AS15" s="1" t="s">
        <v>91</v>
      </c>
      <c r="AT15" s="1" t="s">
        <v>92</v>
      </c>
      <c r="AU15" s="1" t="s">
        <v>99</v>
      </c>
      <c r="AV15" s="1" t="s">
        <v>97</v>
      </c>
      <c r="AW15" s="1" t="s">
        <v>100</v>
      </c>
      <c r="AX15" s="1" t="s">
        <v>102</v>
      </c>
      <c r="AY15" s="1" t="s">
        <v>105</v>
      </c>
      <c r="AZ15" s="1" t="s">
        <v>106</v>
      </c>
      <c r="BA15" s="1" t="s">
        <v>110</v>
      </c>
      <c r="BB15" s="1" t="s">
        <v>108</v>
      </c>
      <c r="BC15" s="1" t="s">
        <v>112</v>
      </c>
      <c r="BD15" s="1" t="s">
        <v>115</v>
      </c>
      <c r="BE15" s="1" t="s">
        <v>117</v>
      </c>
      <c r="BF15" s="1" t="s">
        <v>116</v>
      </c>
      <c r="BG15" s="1" t="s">
        <v>120</v>
      </c>
      <c r="BH15" s="1" t="s">
        <v>121</v>
      </c>
      <c r="BI15" s="9" t="str">
        <f>IF($BH15="","",IF(E$2="most",VLOOKUP(E15,'Key 1'!$A:$B,2,0),IF(E$2="least",VLOOKUP(E15,'Key 1'!$A:$C,3,0),0)))</f>
        <v>A</v>
      </c>
      <c r="BJ15" s="9" t="str">
        <f>IF($BH15="","",IF(F$2="most",VLOOKUP(F15,'Key 1'!$A:$B,2,0),IF(F$2="least",VLOOKUP(F15,'Key 1'!$A:$C,3,0),0)))</f>
        <v>B</v>
      </c>
      <c r="BK15" s="9" t="str">
        <f>IF($BH15="","",IF(G$2="most",VLOOKUP(G15,'Key 1'!$A:$B,2,0),IF(G$2="least",VLOOKUP(G15,'Key 1'!$A:$C,3,0),0)))</f>
        <v>D</v>
      </c>
      <c r="BL15" s="9" t="str">
        <f>IF($BH15="","",IF(H$2="most",VLOOKUP(H15,'Key 1'!$A:$B,2,0),IF(H$2="least",VLOOKUP(H15,'Key 1'!$A:$C,3,0),0)))</f>
        <v>C</v>
      </c>
      <c r="BM15" s="9" t="str">
        <f>IF($BH15="","",IF(I$2="most",VLOOKUP(I15,'Key 1'!$A:$B,2,0),IF(I$2="least",VLOOKUP(I15,'Key 1'!$A:$C,3,0),0)))</f>
        <v>A</v>
      </c>
      <c r="BN15" s="9" t="str">
        <f>IF($BH15="","",IF(J$2="most",VLOOKUP(J15,'Key 1'!$A:$B,2,0),IF(J$2="least",VLOOKUP(J15,'Key 1'!$A:$C,3,0),0)))</f>
        <v>B</v>
      </c>
      <c r="BO15" s="9" t="str">
        <f>IF($BH15="","",IF(K$2="most",VLOOKUP(K15,'Key 1'!$A:$B,2,0),IF(K$2="least",VLOOKUP(K15,'Key 1'!$A:$C,3,0),0)))</f>
        <v>A</v>
      </c>
      <c r="BP15" s="9" t="str">
        <f>IF($BH15="","",IF(L$2="most",VLOOKUP(L15,'Key 1'!$A:$B,2,0),IF(L$2="least",VLOOKUP(L15,'Key 1'!$A:$C,3,0),0)))</f>
        <v>B</v>
      </c>
      <c r="BQ15" s="9" t="str">
        <f>IF($BH15="","",IF(M$2="most",VLOOKUP(M15,'Key 1'!$A:$B,2,0),IF(M$2="least",VLOOKUP(M15,'Key 1'!$A:$C,3,0),0)))</f>
        <v>D</v>
      </c>
      <c r="BR15" s="9" t="str">
        <f>IF($BH15="","",IF(N$2="most",VLOOKUP(N15,'Key 1'!$A:$B,2,0),IF(N$2="least",VLOOKUP(N15,'Key 1'!$A:$C,3,0),0)))</f>
        <v>B</v>
      </c>
      <c r="BS15" s="9" t="str">
        <f>IF($BH15="","",IF(O$2="most",VLOOKUP(O15,'Key 1'!$A:$B,2,0),IF(O$2="least",VLOOKUP(O15,'Key 1'!$A:$C,3,0),0)))</f>
        <v>N</v>
      </c>
      <c r="BT15" s="9" t="str">
        <f>IF($BH15="","",IF(P$2="most",VLOOKUP(P15,'Key 1'!$A:$B,2,0),IF(P$2="least",VLOOKUP(P15,'Key 1'!$A:$C,3,0),0)))</f>
        <v>N</v>
      </c>
      <c r="BU15" s="9" t="str">
        <f>IF($BH15="","",IF(Q$2="most",VLOOKUP(Q15,'Key 1'!$A:$B,2,0),IF(Q$2="least",VLOOKUP(Q15,'Key 1'!$A:$C,3,0),0)))</f>
        <v>N</v>
      </c>
      <c r="BV15" s="9" t="str">
        <f>IF($BH15="","",IF(R$2="most",VLOOKUP(R15,'Key 1'!$A:$B,2,0),IF(R$2="least",VLOOKUP(R15,'Key 1'!$A:$C,3,0),0)))</f>
        <v>B</v>
      </c>
      <c r="BW15" s="9" t="str">
        <f>IF($BH15="","",IF(S$2="most",VLOOKUP(S15,'Key 1'!$A:$B,2,0),IF(S$2="least",VLOOKUP(S15,'Key 1'!$A:$C,3,0),0)))</f>
        <v>D</v>
      </c>
      <c r="BX15" s="9" t="str">
        <f>IF($BH15="","",IF(T$2="most",VLOOKUP(T15,'Key 1'!$A:$B,2,0),IF(T$2="least",VLOOKUP(T15,'Key 1'!$A:$C,3,0),0)))</f>
        <v>B</v>
      </c>
      <c r="BY15" s="9" t="str">
        <f>IF($BH15="","",IF(U$2="most",VLOOKUP(U15,'Key 1'!$A:$B,2,0),IF(U$2="least",VLOOKUP(U15,'Key 1'!$A:$C,3,0),0)))</f>
        <v>D</v>
      </c>
      <c r="BZ15" s="9" t="str">
        <f>IF($BH15="","",IF(V$2="most",VLOOKUP(V15,'Key 1'!$A:$B,2,0),IF(V$2="least",VLOOKUP(V15,'Key 1'!$A:$C,3,0),0)))</f>
        <v>C</v>
      </c>
      <c r="CA15" s="9" t="str">
        <f>IF($BH15="","",IF(W$2="most",VLOOKUP(W15,'Key 1'!$A:$B,2,0),IF(W$2="least",VLOOKUP(W15,'Key 1'!$A:$C,3,0),0)))</f>
        <v>A</v>
      </c>
      <c r="CB15" s="9" t="str">
        <f>IF($BH15="","",IF(X$2="most",VLOOKUP(X15,'Key 1'!$A:$B,2,0),IF(X$2="least",VLOOKUP(X15,'Key 1'!$A:$C,3,0),0)))</f>
        <v>B</v>
      </c>
      <c r="CC15" s="9" t="str">
        <f>IF($BH15="","",IF(Y$2="most",VLOOKUP(Y15,'Key 1'!$A:$B,2,0),IF(Y$2="least",VLOOKUP(Y15,'Key 1'!$A:$C,3,0),0)))</f>
        <v>B</v>
      </c>
      <c r="CD15" s="9" t="str">
        <f>IF($BH15="","",IF(Z$2="most",VLOOKUP(Z15,'Key 1'!$A:$B,2,0),IF(Z$2="least",VLOOKUP(Z15,'Key 1'!$A:$C,3,0),0)))</f>
        <v>D</v>
      </c>
      <c r="CE15" s="9" t="str">
        <f>IF($BH15="","",IF(AA$2="most",VLOOKUP(AA15,'Key 1'!$A:$B,2,0),IF(AA$2="least",VLOOKUP(AA15,'Key 1'!$A:$C,3,0),0)))</f>
        <v>D</v>
      </c>
      <c r="CF15" s="9" t="str">
        <f>IF($BH15="","",IF(AB$2="most",VLOOKUP(AB15,'Key 1'!$A:$B,2,0),IF(AB$2="least",VLOOKUP(AB15,'Key 1'!$A:$C,3,0),0)))</f>
        <v>A</v>
      </c>
      <c r="CG15" s="9" t="str">
        <f>IF($BH15="","",IF(AC$2="most",VLOOKUP(AC15,'Key 1'!$A:$B,2,0),IF(AC$2="least",VLOOKUP(AC15,'Key 1'!$A:$C,3,0),0)))</f>
        <v>A</v>
      </c>
      <c r="CH15" s="9" t="str">
        <f>IF($BH15="","",IF(AD$2="most",VLOOKUP(AD15,'Key 1'!$A:$B,2,0),IF(AD$2="least",VLOOKUP(AD15,'Key 1'!$A:$C,3,0),0)))</f>
        <v>C</v>
      </c>
      <c r="CI15" s="9" t="str">
        <f>IF($BH15="","",IF(AE$2="most",VLOOKUP(AE15,'Key 1'!$A:$B,2,0),IF(AE$2="least",VLOOKUP(AE15,'Key 1'!$A:$C,3,0),0)))</f>
        <v>D</v>
      </c>
      <c r="CJ15" s="9" t="str">
        <f>IF($BH15="","",IF(AF$2="most",VLOOKUP(AF15,'Key 1'!$A:$B,2,0),IF(AF$2="least",VLOOKUP(AF15,'Key 1'!$A:$C,3,0),0)))</f>
        <v>B</v>
      </c>
      <c r="CK15" s="9" t="str">
        <f>IF($BH15="","",IF(AG$2="most",VLOOKUP(AG15,'Key 1'!$A:$B,2,0),IF(AG$2="least",VLOOKUP(AG15,'Key 1'!$A:$C,3,0),0)))</f>
        <v>B</v>
      </c>
      <c r="CL15" s="9" t="str">
        <f>IF($BH15="","",IF(AH$2="most",VLOOKUP(AH15,'Key 1'!$A:$B,2,0),IF(AH$2="least",VLOOKUP(AH15,'Key 1'!$A:$C,3,0),0)))</f>
        <v>D</v>
      </c>
      <c r="CM15" s="9" t="str">
        <f>IF($BH15="","",IF(AI$2="most",VLOOKUP(AI15,'Key 1'!$A:$B,2,0),IF(AI$2="least",VLOOKUP(AI15,'Key 1'!$A:$C,3,0),0)))</f>
        <v>D</v>
      </c>
      <c r="CN15" s="9" t="str">
        <f>IF($BH15="","",IF(AJ$2="most",VLOOKUP(AJ15,'Key 1'!$A:$B,2,0),IF(AJ$2="least",VLOOKUP(AJ15,'Key 1'!$A:$C,3,0),0)))</f>
        <v>B</v>
      </c>
      <c r="CO15" s="9" t="str">
        <f>IF($BH15="","",IF(AK$2="most",VLOOKUP(AK15,'Key 1'!$A:$B,2,0),IF(AK$2="least",VLOOKUP(AK15,'Key 1'!$A:$C,3,0),0)))</f>
        <v>B</v>
      </c>
      <c r="CP15" s="9" t="str">
        <f>IF($BH15="","",IF(AL$2="most",VLOOKUP(AL15,'Key 1'!$A:$B,2,0),IF(AL$2="least",VLOOKUP(AL15,'Key 1'!$A:$C,3,0),0)))</f>
        <v>A</v>
      </c>
      <c r="CQ15" s="9" t="str">
        <f>IF($BH15="","",IF(AM$2="most",VLOOKUP(AM15,'Key 1'!$A:$B,2,0),IF(AM$2="least",VLOOKUP(AM15,'Key 1'!$A:$C,3,0),0)))</f>
        <v>B</v>
      </c>
      <c r="CR15" s="9" t="str">
        <f>IF($BH15="","",IF(AN$2="most",VLOOKUP(AN15,'Key 1'!$A:$B,2,0),IF(AN$2="least",VLOOKUP(AN15,'Key 1'!$A:$C,3,0),0)))</f>
        <v>C</v>
      </c>
      <c r="CS15" s="9" t="str">
        <f>IF($BH15="","",IF(AO$2="most",VLOOKUP(AO15,'Key 1'!$A:$B,2,0),IF(AO$2="least",VLOOKUP(AO15,'Key 1'!$A:$C,3,0),0)))</f>
        <v>D</v>
      </c>
      <c r="CT15" s="9" t="str">
        <f>IF($BH15="","",IF(AP$2="most",VLOOKUP(AP15,'Key 1'!$A:$B,2,0),IF(AP$2="least",VLOOKUP(AP15,'Key 1'!$A:$C,3,0),0)))</f>
        <v>B</v>
      </c>
      <c r="CU15" s="9" t="str">
        <f>IF($BH15="","",IF(AQ$2="most",VLOOKUP(AQ15,'Key 1'!$A:$B,2,0),IF(AQ$2="least",VLOOKUP(AQ15,'Key 1'!$A:$C,3,0),0)))</f>
        <v>A</v>
      </c>
      <c r="CV15" s="9" t="str">
        <f>IF($BH15="","",IF(AR$2="most",VLOOKUP(AR15,'Key 1'!$A:$B,2,0),IF(AR$2="least",VLOOKUP(AR15,'Key 1'!$A:$C,3,0),0)))</f>
        <v>D</v>
      </c>
      <c r="CW15" s="9" t="str">
        <f>IF($BH15="","",IF(AS$2="most",VLOOKUP(AS15,'Key 1'!$A:$B,2,0),IF(AS$2="least",VLOOKUP(AS15,'Key 1'!$A:$C,3,0),0)))</f>
        <v>C</v>
      </c>
      <c r="CX15" s="9" t="str">
        <f>IF($BH15="","",IF(AT$2="most",VLOOKUP(AT15,'Key 1'!$A:$B,2,0),IF(AT$2="least",VLOOKUP(AT15,'Key 1'!$A:$C,3,0),0)))</f>
        <v>D</v>
      </c>
      <c r="CY15" s="9" t="str">
        <f>IF($BH15="","",IF(AU$2="most",VLOOKUP(AU15,'Key 1'!$A:$B,2,0),IF(AU$2="least",VLOOKUP(AU15,'Key 1'!$A:$C,3,0),0)))</f>
        <v>D</v>
      </c>
      <c r="CZ15" s="9" t="str">
        <f>IF($BH15="","",IF(AV$2="most",VLOOKUP(AV15,'Key 1'!$A:$B,2,0),IF(AV$2="least",VLOOKUP(AV15,'Key 1'!$A:$C,3,0),0)))</f>
        <v>C</v>
      </c>
      <c r="DA15" s="9" t="str">
        <f>IF($BH15="","",IF(AW$2="most",VLOOKUP(AW15,'Key 1'!$A:$B,2,0),IF(AW$2="least",VLOOKUP(AW15,'Key 1'!$A:$C,3,0),0)))</f>
        <v>A</v>
      </c>
      <c r="DB15" s="9" t="str">
        <f>IF($BH15="","",IF(AX$2="most",VLOOKUP(AX15,'Key 1'!$A:$B,2,0),IF(AX$2="least",VLOOKUP(AX15,'Key 1'!$A:$C,3,0),0)))</f>
        <v>B</v>
      </c>
      <c r="DC15" s="9" t="str">
        <f>IF($BH15="","",IF(AY$2="most",VLOOKUP(AY15,'Key 1'!$A:$B,2,0),IF(AY$2="least",VLOOKUP(AY15,'Key 1'!$A:$C,3,0),0)))</f>
        <v>D</v>
      </c>
      <c r="DD15" s="9" t="str">
        <f>IF($BH15="","",IF(AZ$2="most",VLOOKUP(AZ15,'Key 1'!$A:$B,2,0),IF(AZ$2="least",VLOOKUP(AZ15,'Key 1'!$A:$C,3,0),0)))</f>
        <v>B</v>
      </c>
      <c r="DE15" s="9" t="str">
        <f>IF($BH15="","",IF(BA$2="most",VLOOKUP(BA15,'Key 1'!$A:$B,2,0),IF(BA$2="least",VLOOKUP(BA15,'Key 1'!$A:$C,3,0),0)))</f>
        <v>D</v>
      </c>
      <c r="DF15" s="9" t="str">
        <f>IF($BH15="","",IF(BB$2="most",VLOOKUP(BB15,'Key 1'!$A:$B,2,0),IF(BB$2="least",VLOOKUP(BB15,'Key 1'!$A:$C,3,0),0)))</f>
        <v>B</v>
      </c>
      <c r="DG15" s="9" t="str">
        <f>IF($BH15="","",IF(BC$2="most",VLOOKUP(BC15,'Key 1'!$A:$B,2,0),IF(BC$2="least",VLOOKUP(BC15,'Key 1'!$A:$C,3,0),0)))</f>
        <v>A</v>
      </c>
      <c r="DH15" s="9" t="str">
        <f>IF($BH15="","",IF(BD$2="most",VLOOKUP(BD15,'Key 1'!$A:$B,2,0),IF(BD$2="least",VLOOKUP(BD15,'Key 1'!$A:$C,3,0),0)))</f>
        <v>D</v>
      </c>
      <c r="DI15" s="9" t="str">
        <f>IF($BH15="","",IF(BE$2="most",VLOOKUP(BE15,'Key 1'!$A:$B,2,0),IF(BE$2="least",VLOOKUP(BE15,'Key 1'!$A:$C,3,0),0)))</f>
        <v>D</v>
      </c>
      <c r="DJ15" s="9" t="str">
        <f>IF($BH15="","",IF(BF$2="most",VLOOKUP(BF15,'Key 1'!$A:$B,2,0),IF(BF$2="least",VLOOKUP(BF15,'Key 1'!$A:$C,3,0),0)))</f>
        <v>B</v>
      </c>
      <c r="DK15" s="9" t="str">
        <f>IF($BH15="","",IF(BG$2="most",VLOOKUP(BG15,'Key 1'!$A:$B,2,0),IF(BG$2="least",VLOOKUP(BG15,'Key 1'!$A:$C,3,0),0)))</f>
        <v>C</v>
      </c>
      <c r="DL15" s="9" t="str">
        <f>IF($BH15="","",IF(BH$2="most",VLOOKUP(BH15,'Key 1'!$A:$B,2,0),IF(BH$2="least",VLOOKUP(BH15,'Key 1'!$A:$C,3,0),0)))</f>
        <v>B</v>
      </c>
      <c r="DM15" s="9">
        <f t="shared" si="50"/>
        <v>8</v>
      </c>
      <c r="DN15" s="9">
        <f t="shared" si="51"/>
        <v>4</v>
      </c>
      <c r="DO15" s="9">
        <f t="shared" si="52"/>
        <v>2</v>
      </c>
      <c r="DP15" s="9">
        <f t="shared" si="53"/>
        <v>12</v>
      </c>
      <c r="DQ15" s="9">
        <f t="shared" si="54"/>
        <v>2</v>
      </c>
      <c r="DR15" s="9">
        <f t="shared" si="55"/>
        <v>2</v>
      </c>
      <c r="DS15" s="9">
        <f t="shared" si="56"/>
        <v>15</v>
      </c>
      <c r="DT15" s="9">
        <f t="shared" si="57"/>
        <v>5</v>
      </c>
      <c r="DU15" s="9">
        <f t="shared" si="58"/>
        <v>5</v>
      </c>
      <c r="DV15" s="9">
        <f t="shared" si="59"/>
        <v>1</v>
      </c>
    </row>
    <row r="16" spans="1:126" x14ac:dyDescent="0.35">
      <c r="A16" s="1" t="s">
        <v>304</v>
      </c>
      <c r="B16" s="1" t="s">
        <v>305</v>
      </c>
      <c r="C16" s="1" t="s">
        <v>306</v>
      </c>
      <c r="D16" s="1" t="s">
        <v>307</v>
      </c>
      <c r="E16" s="1" t="s">
        <v>8</v>
      </c>
      <c r="F16" s="1" t="s">
        <v>10</v>
      </c>
      <c r="G16" s="1" t="s">
        <v>17</v>
      </c>
      <c r="H16" s="1" t="s">
        <v>14</v>
      </c>
      <c r="I16" s="1" t="s">
        <v>19</v>
      </c>
      <c r="J16" s="1" t="s">
        <v>21</v>
      </c>
      <c r="K16" s="1" t="s">
        <v>24</v>
      </c>
      <c r="L16" s="1" t="s">
        <v>26</v>
      </c>
      <c r="M16" s="1" t="s">
        <v>27</v>
      </c>
      <c r="N16" s="1" t="s">
        <v>30</v>
      </c>
      <c r="O16" s="1" t="s">
        <v>34</v>
      </c>
      <c r="P16" s="1" t="s">
        <v>32</v>
      </c>
      <c r="Q16" s="1" t="s">
        <v>38</v>
      </c>
      <c r="R16" s="1" t="s">
        <v>37</v>
      </c>
      <c r="S16" s="1" t="s">
        <v>40</v>
      </c>
      <c r="T16" s="1" t="s">
        <v>41</v>
      </c>
      <c r="U16" s="1" t="s">
        <v>44</v>
      </c>
      <c r="V16" s="1" t="s">
        <v>45</v>
      </c>
      <c r="W16" s="1" t="s">
        <v>47</v>
      </c>
      <c r="X16" s="1" t="s">
        <v>50</v>
      </c>
      <c r="Y16" s="1" t="s">
        <v>54</v>
      </c>
      <c r="Z16" s="1" t="s">
        <v>52</v>
      </c>
      <c r="AA16" s="1" t="s">
        <v>56</v>
      </c>
      <c r="AB16" s="1" t="s">
        <v>58</v>
      </c>
      <c r="AC16" s="1" t="s">
        <v>61</v>
      </c>
      <c r="AD16" s="1" t="s">
        <v>62</v>
      </c>
      <c r="AE16" s="1" t="s">
        <v>66</v>
      </c>
      <c r="AF16" s="1" t="s">
        <v>65</v>
      </c>
      <c r="AG16" s="1" t="s">
        <v>67</v>
      </c>
      <c r="AH16" s="1" t="s">
        <v>70</v>
      </c>
      <c r="AI16" s="1" t="s">
        <v>73</v>
      </c>
      <c r="AJ16" s="1" t="s">
        <v>72</v>
      </c>
      <c r="AK16" s="1" t="s">
        <v>76</v>
      </c>
      <c r="AL16" s="1" t="s">
        <v>77</v>
      </c>
      <c r="AM16" s="1" t="s">
        <v>79</v>
      </c>
      <c r="AN16" s="1" t="s">
        <v>80</v>
      </c>
      <c r="AO16" s="1" t="s">
        <v>83</v>
      </c>
      <c r="AP16" s="1" t="s">
        <v>84</v>
      </c>
      <c r="AQ16" s="1" t="s">
        <v>87</v>
      </c>
      <c r="AR16" s="1" t="s">
        <v>89</v>
      </c>
      <c r="AS16" s="1" t="s">
        <v>91</v>
      </c>
      <c r="AT16" s="1" t="s">
        <v>92</v>
      </c>
      <c r="AU16" s="1" t="s">
        <v>99</v>
      </c>
      <c r="AV16" s="1" t="s">
        <v>98</v>
      </c>
      <c r="AW16" s="1" t="s">
        <v>100</v>
      </c>
      <c r="AX16" s="1" t="s">
        <v>102</v>
      </c>
      <c r="AY16" s="1" t="s">
        <v>104</v>
      </c>
      <c r="AZ16" s="1" t="s">
        <v>107</v>
      </c>
      <c r="BA16" s="1" t="s">
        <v>110</v>
      </c>
      <c r="BB16" s="1" t="s">
        <v>108</v>
      </c>
      <c r="BC16" s="1" t="s">
        <v>112</v>
      </c>
      <c r="BD16" s="1" t="s">
        <v>115</v>
      </c>
      <c r="BE16" s="1" t="s">
        <v>119</v>
      </c>
      <c r="BF16" s="1" t="s">
        <v>116</v>
      </c>
      <c r="BG16" s="1" t="s">
        <v>123</v>
      </c>
      <c r="BH16" s="1" t="s">
        <v>121</v>
      </c>
      <c r="BI16" s="9" t="str">
        <f>IF($BH16="","",IF(E$2="most",VLOOKUP(E16,'Key 1'!$A:$B,2,0),IF(E$2="least",VLOOKUP(E16,'Key 1'!$A:$C,3,0),0)))</f>
        <v>B</v>
      </c>
      <c r="BJ16" s="9" t="str">
        <f>IF($BH16="","",IF(F$2="most",VLOOKUP(F16,'Key 1'!$A:$B,2,0),IF(F$2="least",VLOOKUP(F16,'Key 1'!$A:$C,3,0),0)))</f>
        <v>C</v>
      </c>
      <c r="BK16" s="9" t="str">
        <f>IF($BH16="","",IF(G$2="most",VLOOKUP(G16,'Key 1'!$A:$B,2,0),IF(G$2="least",VLOOKUP(G16,'Key 1'!$A:$C,3,0),0)))</f>
        <v>D</v>
      </c>
      <c r="BL16" s="9" t="str">
        <f>IF($BH16="","",IF(H$2="most",VLOOKUP(H16,'Key 1'!$A:$B,2,0),IF(H$2="least",VLOOKUP(H16,'Key 1'!$A:$C,3,0),0)))</f>
        <v>C</v>
      </c>
      <c r="BM16" s="9" t="str">
        <f>IF($BH16="","",IF(I$2="most",VLOOKUP(I16,'Key 1'!$A:$B,2,0),IF(I$2="least",VLOOKUP(I16,'Key 1'!$A:$C,3,0),0)))</f>
        <v>A</v>
      </c>
      <c r="BN16" s="9" t="str">
        <f>IF($BH16="","",IF(J$2="most",VLOOKUP(J16,'Key 1'!$A:$B,2,0),IF(J$2="least",VLOOKUP(J16,'Key 1'!$A:$C,3,0),0)))</f>
        <v>B</v>
      </c>
      <c r="BO16" s="9" t="str">
        <f>IF($BH16="","",IF(K$2="most",VLOOKUP(K16,'Key 1'!$A:$B,2,0),IF(K$2="least",VLOOKUP(K16,'Key 1'!$A:$C,3,0),0)))</f>
        <v>C</v>
      </c>
      <c r="BP16" s="9" t="str">
        <f>IF($BH16="","",IF(L$2="most",VLOOKUP(L16,'Key 1'!$A:$B,2,0),IF(L$2="least",VLOOKUP(L16,'Key 1'!$A:$C,3,0),0)))</f>
        <v>B</v>
      </c>
      <c r="BQ16" s="9" t="str">
        <f>IF($BH16="","",IF(M$2="most",VLOOKUP(M16,'Key 1'!$A:$B,2,0),IF(M$2="least",VLOOKUP(M16,'Key 1'!$A:$C,3,0),0)))</f>
        <v>B</v>
      </c>
      <c r="BR16" s="9" t="str">
        <f>IF($BH16="","",IF(N$2="most",VLOOKUP(N16,'Key 1'!$A:$B,2,0),IF(N$2="least",VLOOKUP(N16,'Key 1'!$A:$C,3,0),0)))</f>
        <v>D</v>
      </c>
      <c r="BS16" s="9" t="str">
        <f>IF($BH16="","",IF(O$2="most",VLOOKUP(O16,'Key 1'!$A:$B,2,0),IF(O$2="least",VLOOKUP(O16,'Key 1'!$A:$C,3,0),0)))</f>
        <v>N</v>
      </c>
      <c r="BT16" s="9" t="str">
        <f>IF($BH16="","",IF(P$2="most",VLOOKUP(P16,'Key 1'!$A:$B,2,0),IF(P$2="least",VLOOKUP(P16,'Key 1'!$A:$C,3,0),0)))</f>
        <v>N</v>
      </c>
      <c r="BU16" s="9" t="str">
        <f>IF($BH16="","",IF(Q$2="most",VLOOKUP(Q16,'Key 1'!$A:$B,2,0),IF(Q$2="least",VLOOKUP(Q16,'Key 1'!$A:$C,3,0),0)))</f>
        <v>N</v>
      </c>
      <c r="BV16" s="9" t="str">
        <f>IF($BH16="","",IF(R$2="most",VLOOKUP(R16,'Key 1'!$A:$B,2,0),IF(R$2="least",VLOOKUP(R16,'Key 1'!$A:$C,3,0),0)))</f>
        <v>B</v>
      </c>
      <c r="BW16" s="9" t="str">
        <f>IF($BH16="","",IF(S$2="most",VLOOKUP(S16,'Key 1'!$A:$B,2,0),IF(S$2="least",VLOOKUP(S16,'Key 1'!$A:$C,3,0),0)))</f>
        <v>C</v>
      </c>
      <c r="BX16" s="9" t="str">
        <f>IF($BH16="","",IF(T$2="most",VLOOKUP(T16,'Key 1'!$A:$B,2,0),IF(T$2="least",VLOOKUP(T16,'Key 1'!$A:$C,3,0),0)))</f>
        <v>D</v>
      </c>
      <c r="BY16" s="9" t="str">
        <f>IF($BH16="","",IF(U$2="most",VLOOKUP(U16,'Key 1'!$A:$B,2,0),IF(U$2="least",VLOOKUP(U16,'Key 1'!$A:$C,3,0),0)))</f>
        <v>D</v>
      </c>
      <c r="BZ16" s="9" t="str">
        <f>IF($BH16="","",IF(V$2="most",VLOOKUP(V16,'Key 1'!$A:$B,2,0),IF(V$2="least",VLOOKUP(V16,'Key 1'!$A:$C,3,0),0)))</f>
        <v>A</v>
      </c>
      <c r="CA16" s="9" t="str">
        <f>IF($BH16="","",IF(W$2="most",VLOOKUP(W16,'Key 1'!$A:$B,2,0),IF(W$2="least",VLOOKUP(W16,'Key 1'!$A:$C,3,0),0)))</f>
        <v>B</v>
      </c>
      <c r="CB16" s="9" t="str">
        <f>IF($BH16="","",IF(X$2="most",VLOOKUP(X16,'Key 1'!$A:$B,2,0),IF(X$2="least",VLOOKUP(X16,'Key 1'!$A:$C,3,0),0)))</f>
        <v>C</v>
      </c>
      <c r="CC16" s="9" t="str">
        <f>IF($BH16="","",IF(Y$2="most",VLOOKUP(Y16,'Key 1'!$A:$B,2,0),IF(Y$2="least",VLOOKUP(Y16,'Key 1'!$A:$C,3,0),0)))</f>
        <v>A</v>
      </c>
      <c r="CD16" s="9" t="str">
        <f>IF($BH16="","",IF(Z$2="most",VLOOKUP(Z16,'Key 1'!$A:$B,2,0),IF(Z$2="least",VLOOKUP(Z16,'Key 1'!$A:$C,3,0),0)))</f>
        <v>D</v>
      </c>
      <c r="CE16" s="9" t="str">
        <f>IF($BH16="","",IF(AA$2="most",VLOOKUP(AA16,'Key 1'!$A:$B,2,0),IF(AA$2="least",VLOOKUP(AA16,'Key 1'!$A:$C,3,0),0)))</f>
        <v>D</v>
      </c>
      <c r="CF16" s="9" t="str">
        <f>IF($BH16="","",IF(AB$2="most",VLOOKUP(AB16,'Key 1'!$A:$B,2,0),IF(AB$2="least",VLOOKUP(AB16,'Key 1'!$A:$C,3,0),0)))</f>
        <v>B</v>
      </c>
      <c r="CG16" s="9" t="str">
        <f>IF($BH16="","",IF(AC$2="most",VLOOKUP(AC16,'Key 1'!$A:$B,2,0),IF(AC$2="least",VLOOKUP(AC16,'Key 1'!$A:$C,3,0),0)))</f>
        <v>A</v>
      </c>
      <c r="CH16" s="9" t="str">
        <f>IF($BH16="","",IF(AD$2="most",VLOOKUP(AD16,'Key 1'!$A:$B,2,0),IF(AD$2="least",VLOOKUP(AD16,'Key 1'!$A:$C,3,0),0)))</f>
        <v>C</v>
      </c>
      <c r="CI16" s="9" t="str">
        <f>IF($BH16="","",IF(AE$2="most",VLOOKUP(AE16,'Key 1'!$A:$B,2,0),IF(AE$2="least",VLOOKUP(AE16,'Key 1'!$A:$C,3,0),0)))</f>
        <v>A</v>
      </c>
      <c r="CJ16" s="9" t="str">
        <f>IF($BH16="","",IF(AF$2="most",VLOOKUP(AF16,'Key 1'!$A:$B,2,0),IF(AF$2="least",VLOOKUP(AF16,'Key 1'!$A:$C,3,0),0)))</f>
        <v>B</v>
      </c>
      <c r="CK16" s="9" t="str">
        <f>IF($BH16="","",IF(AG$2="most",VLOOKUP(AG16,'Key 1'!$A:$B,2,0),IF(AG$2="least",VLOOKUP(AG16,'Key 1'!$A:$C,3,0),0)))</f>
        <v>A</v>
      </c>
      <c r="CL16" s="9" t="str">
        <f>IF($BH16="","",IF(AH$2="most",VLOOKUP(AH16,'Key 1'!$A:$B,2,0),IF(AH$2="least",VLOOKUP(AH16,'Key 1'!$A:$C,3,0),0)))</f>
        <v>D</v>
      </c>
      <c r="CM16" s="9" t="str">
        <f>IF($BH16="","",IF(AI$2="most",VLOOKUP(AI16,'Key 1'!$A:$B,2,0),IF(AI$2="least",VLOOKUP(AI16,'Key 1'!$A:$C,3,0),0)))</f>
        <v>D</v>
      </c>
      <c r="CN16" s="9" t="str">
        <f>IF($BH16="","",IF(AJ$2="most",VLOOKUP(AJ16,'Key 1'!$A:$B,2,0),IF(AJ$2="least",VLOOKUP(AJ16,'Key 1'!$A:$C,3,0),0)))</f>
        <v>B</v>
      </c>
      <c r="CO16" s="9" t="str">
        <f>IF($BH16="","",IF(AK$2="most",VLOOKUP(AK16,'Key 1'!$A:$B,2,0),IF(AK$2="least",VLOOKUP(AK16,'Key 1'!$A:$C,3,0),0)))</f>
        <v>D</v>
      </c>
      <c r="CP16" s="9" t="str">
        <f>IF($BH16="","",IF(AL$2="most",VLOOKUP(AL16,'Key 1'!$A:$B,2,0),IF(AL$2="least",VLOOKUP(AL16,'Key 1'!$A:$C,3,0),0)))</f>
        <v>B</v>
      </c>
      <c r="CQ16" s="9" t="str">
        <f>IF($BH16="","",IF(AM$2="most",VLOOKUP(AM16,'Key 1'!$A:$B,2,0),IF(AM$2="least",VLOOKUP(AM16,'Key 1'!$A:$C,3,0),0)))</f>
        <v>D</v>
      </c>
      <c r="CR16" s="9" t="str">
        <f>IF($BH16="","",IF(AN$2="most",VLOOKUP(AN16,'Key 1'!$A:$B,2,0),IF(AN$2="least",VLOOKUP(AN16,'Key 1'!$A:$C,3,0),0)))</f>
        <v>N</v>
      </c>
      <c r="CS16" s="9" t="str">
        <f>IF($BH16="","",IF(AO$2="most",VLOOKUP(AO16,'Key 1'!$A:$B,2,0),IF(AO$2="least",VLOOKUP(AO16,'Key 1'!$A:$C,3,0),0)))</f>
        <v>B</v>
      </c>
      <c r="CT16" s="9" t="str">
        <f>IF($BH16="","",IF(AP$2="most",VLOOKUP(AP16,'Key 1'!$A:$B,2,0),IF(AP$2="least",VLOOKUP(AP16,'Key 1'!$A:$C,3,0),0)))</f>
        <v>A</v>
      </c>
      <c r="CU16" s="9" t="str">
        <f>IF($BH16="","",IF(AQ$2="most",VLOOKUP(AQ16,'Key 1'!$A:$B,2,0),IF(AQ$2="least",VLOOKUP(AQ16,'Key 1'!$A:$C,3,0),0)))</f>
        <v>A</v>
      </c>
      <c r="CV16" s="9" t="str">
        <f>IF($BH16="","",IF(AR$2="most",VLOOKUP(AR16,'Key 1'!$A:$B,2,0),IF(AR$2="least",VLOOKUP(AR16,'Key 1'!$A:$C,3,0),0)))</f>
        <v>C</v>
      </c>
      <c r="CW16" s="9" t="str">
        <f>IF($BH16="","",IF(AS$2="most",VLOOKUP(AS16,'Key 1'!$A:$B,2,0),IF(AS$2="least",VLOOKUP(AS16,'Key 1'!$A:$C,3,0),0)))</f>
        <v>C</v>
      </c>
      <c r="CX16" s="9" t="str">
        <f>IF($BH16="","",IF(AT$2="most",VLOOKUP(AT16,'Key 1'!$A:$B,2,0),IF(AT$2="least",VLOOKUP(AT16,'Key 1'!$A:$C,3,0),0)))</f>
        <v>D</v>
      </c>
      <c r="CY16" s="9" t="str">
        <f>IF($BH16="","",IF(AU$2="most",VLOOKUP(AU16,'Key 1'!$A:$B,2,0),IF(AU$2="least",VLOOKUP(AU16,'Key 1'!$A:$C,3,0),0)))</f>
        <v>D</v>
      </c>
      <c r="CZ16" s="9" t="str">
        <f>IF($BH16="","",IF(AV$2="most",VLOOKUP(AV16,'Key 1'!$A:$B,2,0),IF(AV$2="least",VLOOKUP(AV16,'Key 1'!$A:$C,3,0),0)))</f>
        <v>B</v>
      </c>
      <c r="DA16" s="9" t="str">
        <f>IF($BH16="","",IF(AW$2="most",VLOOKUP(AW16,'Key 1'!$A:$B,2,0),IF(AW$2="least",VLOOKUP(AW16,'Key 1'!$A:$C,3,0),0)))</f>
        <v>A</v>
      </c>
      <c r="DB16" s="9" t="str">
        <f>IF($BH16="","",IF(AX$2="most",VLOOKUP(AX16,'Key 1'!$A:$B,2,0),IF(AX$2="least",VLOOKUP(AX16,'Key 1'!$A:$C,3,0),0)))</f>
        <v>B</v>
      </c>
      <c r="DC16" s="9" t="str">
        <f>IF($BH16="","",IF(AY$2="most",VLOOKUP(AY16,'Key 1'!$A:$B,2,0),IF(AY$2="least",VLOOKUP(AY16,'Key 1'!$A:$C,3,0),0)))</f>
        <v>A</v>
      </c>
      <c r="DD16" s="9" t="str">
        <f>IF($BH16="","",IF(AZ$2="most",VLOOKUP(AZ16,'Key 1'!$A:$B,2,0),IF(AZ$2="least",VLOOKUP(AZ16,'Key 1'!$A:$C,3,0),0)))</f>
        <v>C</v>
      </c>
      <c r="DE16" s="9" t="str">
        <f>IF($BH16="","",IF(BA$2="most",VLOOKUP(BA16,'Key 1'!$A:$B,2,0),IF(BA$2="least",VLOOKUP(BA16,'Key 1'!$A:$C,3,0),0)))</f>
        <v>D</v>
      </c>
      <c r="DF16" s="9" t="str">
        <f>IF($BH16="","",IF(BB$2="most",VLOOKUP(BB16,'Key 1'!$A:$B,2,0),IF(BB$2="least",VLOOKUP(BB16,'Key 1'!$A:$C,3,0),0)))</f>
        <v>B</v>
      </c>
      <c r="DG16" s="9" t="str">
        <f>IF($BH16="","",IF(BC$2="most",VLOOKUP(BC16,'Key 1'!$A:$B,2,0),IF(BC$2="least",VLOOKUP(BC16,'Key 1'!$A:$C,3,0),0)))</f>
        <v>A</v>
      </c>
      <c r="DH16" s="9" t="str">
        <f>IF($BH16="","",IF(BD$2="most",VLOOKUP(BD16,'Key 1'!$A:$B,2,0),IF(BD$2="least",VLOOKUP(BD16,'Key 1'!$A:$C,3,0),0)))</f>
        <v>D</v>
      </c>
      <c r="DI16" s="9" t="str">
        <f>IF($BH16="","",IF(BE$2="most",VLOOKUP(BE16,'Key 1'!$A:$B,2,0),IF(BE$2="least",VLOOKUP(BE16,'Key 1'!$A:$C,3,0),0)))</f>
        <v>C</v>
      </c>
      <c r="DJ16" s="9" t="str">
        <f>IF($BH16="","",IF(BF$2="most",VLOOKUP(BF16,'Key 1'!$A:$B,2,0),IF(BF$2="least",VLOOKUP(BF16,'Key 1'!$A:$C,3,0),0)))</f>
        <v>B</v>
      </c>
      <c r="DK16" s="9" t="str">
        <f>IF($BH16="","",IF(BG$2="most",VLOOKUP(BG16,'Key 1'!$A:$B,2,0),IF(BG$2="least",VLOOKUP(BG16,'Key 1'!$A:$C,3,0),0)))</f>
        <v>D</v>
      </c>
      <c r="DL16" s="9" t="str">
        <f>IF($BH16="","",IF(BH$2="most",VLOOKUP(BH16,'Key 1'!$A:$B,2,0),IF(BH$2="least",VLOOKUP(BH16,'Key 1'!$A:$C,3,0),0)))</f>
        <v>B</v>
      </c>
      <c r="DM16" s="9">
        <f t="shared" si="50"/>
        <v>9</v>
      </c>
      <c r="DN16" s="9">
        <f t="shared" si="51"/>
        <v>4</v>
      </c>
      <c r="DO16" s="9">
        <f t="shared" si="52"/>
        <v>4</v>
      </c>
      <c r="DP16" s="9">
        <f t="shared" si="53"/>
        <v>9</v>
      </c>
      <c r="DQ16" s="9">
        <f t="shared" si="54"/>
        <v>2</v>
      </c>
      <c r="DR16" s="9">
        <f t="shared" si="55"/>
        <v>2</v>
      </c>
      <c r="DS16" s="9">
        <f t="shared" si="56"/>
        <v>12</v>
      </c>
      <c r="DT16" s="9">
        <f t="shared" si="57"/>
        <v>6</v>
      </c>
      <c r="DU16" s="9">
        <f t="shared" si="58"/>
        <v>6</v>
      </c>
      <c r="DV16" s="9">
        <f t="shared" si="59"/>
        <v>2</v>
      </c>
    </row>
    <row r="17" spans="1:126" x14ac:dyDescent="0.35">
      <c r="A17" s="1" t="s">
        <v>308</v>
      </c>
      <c r="B17" s="1" t="s">
        <v>309</v>
      </c>
      <c r="C17" s="1" t="s">
        <v>310</v>
      </c>
      <c r="D17" s="1" t="s">
        <v>311</v>
      </c>
      <c r="E17" s="1" t="s">
        <v>8</v>
      </c>
      <c r="F17" s="1" t="s">
        <v>10</v>
      </c>
      <c r="G17" s="1" t="s">
        <v>16</v>
      </c>
      <c r="H17" s="1" t="s">
        <v>14</v>
      </c>
      <c r="I17" s="1" t="s">
        <v>19</v>
      </c>
      <c r="J17" s="1" t="s">
        <v>21</v>
      </c>
      <c r="K17" s="1" t="s">
        <v>26</v>
      </c>
      <c r="L17" s="1" t="s">
        <v>23</v>
      </c>
      <c r="M17" s="1" t="s">
        <v>29</v>
      </c>
      <c r="N17" s="1" t="s">
        <v>30</v>
      </c>
      <c r="O17" s="1" t="s">
        <v>32</v>
      </c>
      <c r="P17" s="1" t="s">
        <v>31</v>
      </c>
      <c r="Q17" s="1" t="s">
        <v>36</v>
      </c>
      <c r="R17" s="1" t="s">
        <v>35</v>
      </c>
      <c r="S17" s="1" t="s">
        <v>42</v>
      </c>
      <c r="T17" s="1" t="s">
        <v>39</v>
      </c>
      <c r="U17" s="1" t="s">
        <v>43</v>
      </c>
      <c r="V17" s="1" t="s">
        <v>45</v>
      </c>
      <c r="W17" s="1" t="s">
        <v>47</v>
      </c>
      <c r="X17" s="1" t="s">
        <v>50</v>
      </c>
      <c r="Y17" s="1" t="s">
        <v>53</v>
      </c>
      <c r="Z17" s="1" t="s">
        <v>51</v>
      </c>
      <c r="AA17" s="1" t="s">
        <v>55</v>
      </c>
      <c r="AB17" s="1" t="s">
        <v>58</v>
      </c>
      <c r="AC17" s="1" t="s">
        <v>59</v>
      </c>
      <c r="AD17" s="1" t="s">
        <v>62</v>
      </c>
      <c r="AE17" s="1" t="s">
        <v>64</v>
      </c>
      <c r="AF17" s="1" t="s">
        <v>65</v>
      </c>
      <c r="AG17" s="1" t="s">
        <v>69</v>
      </c>
      <c r="AH17" s="1" t="s">
        <v>70</v>
      </c>
      <c r="AI17" s="1" t="s">
        <v>71</v>
      </c>
      <c r="AJ17" s="1" t="s">
        <v>72</v>
      </c>
      <c r="AK17" s="1" t="s">
        <v>75</v>
      </c>
      <c r="AL17" s="1" t="s">
        <v>76</v>
      </c>
      <c r="AM17" s="1" t="s">
        <v>81</v>
      </c>
      <c r="AN17" s="1" t="s">
        <v>82</v>
      </c>
      <c r="AO17" s="1" t="s">
        <v>83</v>
      </c>
      <c r="AP17" s="1" t="s">
        <v>86</v>
      </c>
      <c r="AQ17" s="1" t="s">
        <v>89</v>
      </c>
      <c r="AR17" s="1" t="s">
        <v>90</v>
      </c>
      <c r="AS17" s="1" t="s">
        <v>91</v>
      </c>
      <c r="AT17" s="1" t="s">
        <v>93</v>
      </c>
      <c r="AU17" s="1" t="s">
        <v>99</v>
      </c>
      <c r="AV17" s="1" t="s">
        <v>96</v>
      </c>
      <c r="AW17" s="1" t="s">
        <v>100</v>
      </c>
      <c r="AX17" s="1" t="s">
        <v>103</v>
      </c>
      <c r="AY17" s="1" t="s">
        <v>106</v>
      </c>
      <c r="AZ17" s="1" t="s">
        <v>104</v>
      </c>
      <c r="BA17" s="1" t="s">
        <v>110</v>
      </c>
      <c r="BB17" s="1" t="s">
        <v>111</v>
      </c>
      <c r="BC17" s="1" t="s">
        <v>113</v>
      </c>
      <c r="BD17" s="1" t="s">
        <v>115</v>
      </c>
      <c r="BE17" s="1" t="s">
        <v>116</v>
      </c>
      <c r="BF17" s="1" t="s">
        <v>117</v>
      </c>
      <c r="BG17" s="1" t="s">
        <v>120</v>
      </c>
      <c r="BH17" s="1" t="s">
        <v>121</v>
      </c>
      <c r="BI17" s="9" t="str">
        <f>IF($BH17="","",IF(E$2="most",VLOOKUP(E17,'Key 1'!$A:$B,2,0),IF(E$2="least",VLOOKUP(E17,'Key 1'!$A:$C,3,0),0)))</f>
        <v>B</v>
      </c>
      <c r="BJ17" s="9" t="str">
        <f>IF($BH17="","",IF(F$2="most",VLOOKUP(F17,'Key 1'!$A:$B,2,0),IF(F$2="least",VLOOKUP(F17,'Key 1'!$A:$C,3,0),0)))</f>
        <v>C</v>
      </c>
      <c r="BK17" s="9" t="str">
        <f>IF($BH17="","",IF(G$2="most",VLOOKUP(G17,'Key 1'!$A:$B,2,0),IF(G$2="least",VLOOKUP(G17,'Key 1'!$A:$C,3,0),0)))</f>
        <v>A</v>
      </c>
      <c r="BL17" s="9" t="str">
        <f>IF($BH17="","",IF(H$2="most",VLOOKUP(H17,'Key 1'!$A:$B,2,0),IF(H$2="least",VLOOKUP(H17,'Key 1'!$A:$C,3,0),0)))</f>
        <v>C</v>
      </c>
      <c r="BM17" s="9" t="str">
        <f>IF($BH17="","",IF(I$2="most",VLOOKUP(I17,'Key 1'!$A:$B,2,0),IF(I$2="least",VLOOKUP(I17,'Key 1'!$A:$C,3,0),0)))</f>
        <v>A</v>
      </c>
      <c r="BN17" s="9" t="str">
        <f>IF($BH17="","",IF(J$2="most",VLOOKUP(J17,'Key 1'!$A:$B,2,0),IF(J$2="least",VLOOKUP(J17,'Key 1'!$A:$C,3,0),0)))</f>
        <v>B</v>
      </c>
      <c r="BO17" s="9" t="str">
        <f>IF($BH17="","",IF(K$2="most",VLOOKUP(K17,'Key 1'!$A:$B,2,0),IF(K$2="least",VLOOKUP(K17,'Key 1'!$A:$C,3,0),0)))</f>
        <v>B</v>
      </c>
      <c r="BP17" s="9" t="str">
        <f>IF($BH17="","",IF(L$2="most",VLOOKUP(L17,'Key 1'!$A:$B,2,0),IF(L$2="least",VLOOKUP(L17,'Key 1'!$A:$C,3,0),0)))</f>
        <v>A</v>
      </c>
      <c r="BQ17" s="9" t="str">
        <f>IF($BH17="","",IF(M$2="most",VLOOKUP(M17,'Key 1'!$A:$B,2,0),IF(M$2="least",VLOOKUP(M17,'Key 1'!$A:$C,3,0),0)))</f>
        <v>A</v>
      </c>
      <c r="BR17" s="9" t="str">
        <f>IF($BH17="","",IF(N$2="most",VLOOKUP(N17,'Key 1'!$A:$B,2,0),IF(N$2="least",VLOOKUP(N17,'Key 1'!$A:$C,3,0),0)))</f>
        <v>D</v>
      </c>
      <c r="BS17" s="9" t="str">
        <f>IF($BH17="","",IF(O$2="most",VLOOKUP(O17,'Key 1'!$A:$B,2,0),IF(O$2="least",VLOOKUP(O17,'Key 1'!$A:$C,3,0),0)))</f>
        <v>A</v>
      </c>
      <c r="BT17" s="9" t="str">
        <f>IF($BH17="","",IF(P$2="most",VLOOKUP(P17,'Key 1'!$A:$B,2,0),IF(P$2="least",VLOOKUP(P17,'Key 1'!$A:$C,3,0),0)))</f>
        <v>D</v>
      </c>
      <c r="BU17" s="9" t="str">
        <f>IF($BH17="","",IF(Q$2="most",VLOOKUP(Q17,'Key 1'!$A:$B,2,0),IF(Q$2="least",VLOOKUP(Q17,'Key 1'!$A:$C,3,0),0)))</f>
        <v>C</v>
      </c>
      <c r="BV17" s="9" t="str">
        <f>IF($BH17="","",IF(R$2="most",VLOOKUP(R17,'Key 1'!$A:$B,2,0),IF(R$2="least",VLOOKUP(R17,'Key 1'!$A:$C,3,0),0)))</f>
        <v>A</v>
      </c>
      <c r="BW17" s="9" t="str">
        <f>IF($BH17="","",IF(S$2="most",VLOOKUP(S17,'Key 1'!$A:$B,2,0),IF(S$2="least",VLOOKUP(S17,'Key 1'!$A:$C,3,0),0)))</f>
        <v>B</v>
      </c>
      <c r="BX17" s="9" t="str">
        <f>IF($BH17="","",IF(T$2="most",VLOOKUP(T17,'Key 1'!$A:$B,2,0),IF(T$2="least",VLOOKUP(T17,'Key 1'!$A:$C,3,0),0)))</f>
        <v>A</v>
      </c>
      <c r="BY17" s="9" t="str">
        <f>IF($BH17="","",IF(U$2="most",VLOOKUP(U17,'Key 1'!$A:$B,2,0),IF(U$2="least",VLOOKUP(U17,'Key 1'!$A:$C,3,0),0)))</f>
        <v>C</v>
      </c>
      <c r="BZ17" s="9" t="str">
        <f>IF($BH17="","",IF(V$2="most",VLOOKUP(V17,'Key 1'!$A:$B,2,0),IF(V$2="least",VLOOKUP(V17,'Key 1'!$A:$C,3,0),0)))</f>
        <v>A</v>
      </c>
      <c r="CA17" s="9" t="str">
        <f>IF($BH17="","",IF(W$2="most",VLOOKUP(W17,'Key 1'!$A:$B,2,0),IF(W$2="least",VLOOKUP(W17,'Key 1'!$A:$C,3,0),0)))</f>
        <v>B</v>
      </c>
      <c r="CB17" s="9" t="str">
        <f>IF($BH17="","",IF(X$2="most",VLOOKUP(X17,'Key 1'!$A:$B,2,0),IF(X$2="least",VLOOKUP(X17,'Key 1'!$A:$C,3,0),0)))</f>
        <v>C</v>
      </c>
      <c r="CC17" s="9" t="str">
        <f>IF($BH17="","",IF(Y$2="most",VLOOKUP(Y17,'Key 1'!$A:$B,2,0),IF(Y$2="least",VLOOKUP(Y17,'Key 1'!$A:$C,3,0),0)))</f>
        <v>B</v>
      </c>
      <c r="CD17" s="9" t="str">
        <f>IF($BH17="","",IF(Z$2="most",VLOOKUP(Z17,'Key 1'!$A:$B,2,0),IF(Z$2="least",VLOOKUP(Z17,'Key 1'!$A:$C,3,0),0)))</f>
        <v>C</v>
      </c>
      <c r="CE17" s="9" t="str">
        <f>IF($BH17="","",IF(AA$2="most",VLOOKUP(AA17,'Key 1'!$A:$B,2,0),IF(AA$2="least",VLOOKUP(AA17,'Key 1'!$A:$C,3,0),0)))</f>
        <v>A</v>
      </c>
      <c r="CF17" s="9" t="str">
        <f>IF($BH17="","",IF(AB$2="most",VLOOKUP(AB17,'Key 1'!$A:$B,2,0),IF(AB$2="least",VLOOKUP(AB17,'Key 1'!$A:$C,3,0),0)))</f>
        <v>B</v>
      </c>
      <c r="CG17" s="9" t="str">
        <f>IF($BH17="","",IF(AC$2="most",VLOOKUP(AC17,'Key 1'!$A:$B,2,0),IF(AC$2="least",VLOOKUP(AC17,'Key 1'!$A:$C,3,0),0)))</f>
        <v>B</v>
      </c>
      <c r="CH17" s="9" t="str">
        <f>IF($BH17="","",IF(AD$2="most",VLOOKUP(AD17,'Key 1'!$A:$B,2,0),IF(AD$2="least",VLOOKUP(AD17,'Key 1'!$A:$C,3,0),0)))</f>
        <v>C</v>
      </c>
      <c r="CI17" s="9" t="str">
        <f>IF($BH17="","",IF(AE$2="most",VLOOKUP(AE17,'Key 1'!$A:$B,2,0),IF(AE$2="least",VLOOKUP(AE17,'Key 1'!$A:$C,3,0),0)))</f>
        <v>D</v>
      </c>
      <c r="CJ17" s="9" t="str">
        <f>IF($BH17="","",IF(AF$2="most",VLOOKUP(AF17,'Key 1'!$A:$B,2,0),IF(AF$2="least",VLOOKUP(AF17,'Key 1'!$A:$C,3,0),0)))</f>
        <v>B</v>
      </c>
      <c r="CK17" s="9" t="str">
        <f>IF($BH17="","",IF(AG$2="most",VLOOKUP(AG17,'Key 1'!$A:$B,2,0),IF(AG$2="least",VLOOKUP(AG17,'Key 1'!$A:$C,3,0),0)))</f>
        <v>B</v>
      </c>
      <c r="CL17" s="9" t="str">
        <f>IF($BH17="","",IF(AH$2="most",VLOOKUP(AH17,'Key 1'!$A:$B,2,0),IF(AH$2="least",VLOOKUP(AH17,'Key 1'!$A:$C,3,0),0)))</f>
        <v>D</v>
      </c>
      <c r="CM17" s="9" t="str">
        <f>IF($BH17="","",IF(AI$2="most",VLOOKUP(AI17,'Key 1'!$A:$B,2,0),IF(AI$2="least",VLOOKUP(AI17,'Key 1'!$A:$C,3,0),0)))</f>
        <v>C</v>
      </c>
      <c r="CN17" s="9" t="str">
        <f>IF($BH17="","",IF(AJ$2="most",VLOOKUP(AJ17,'Key 1'!$A:$B,2,0),IF(AJ$2="least",VLOOKUP(AJ17,'Key 1'!$A:$C,3,0),0)))</f>
        <v>B</v>
      </c>
      <c r="CO17" s="9" t="str">
        <f>IF($BH17="","",IF(AK$2="most",VLOOKUP(AK17,'Key 1'!$A:$B,2,0),IF(AK$2="least",VLOOKUP(AK17,'Key 1'!$A:$C,3,0),0)))</f>
        <v>A</v>
      </c>
      <c r="CP17" s="9" t="str">
        <f>IF($BH17="","",IF(AL$2="most",VLOOKUP(AL17,'Key 1'!$A:$B,2,0),IF(AL$2="least",VLOOKUP(AL17,'Key 1'!$A:$C,3,0),0)))</f>
        <v>D</v>
      </c>
      <c r="CQ17" s="9" t="str">
        <f>IF($BH17="","",IF(AM$2="most",VLOOKUP(AM17,'Key 1'!$A:$B,2,0),IF(AM$2="least",VLOOKUP(AM17,'Key 1'!$A:$C,3,0),0)))</f>
        <v>C</v>
      </c>
      <c r="CR17" s="9" t="str">
        <f>IF($BH17="","",IF(AN$2="most",VLOOKUP(AN17,'Key 1'!$A:$B,2,0),IF(AN$2="least",VLOOKUP(AN17,'Key 1'!$A:$C,3,0),0)))</f>
        <v>A</v>
      </c>
      <c r="CS17" s="9" t="str">
        <f>IF($BH17="","",IF(AO$2="most",VLOOKUP(AO17,'Key 1'!$A:$B,2,0),IF(AO$2="least",VLOOKUP(AO17,'Key 1'!$A:$C,3,0),0)))</f>
        <v>B</v>
      </c>
      <c r="CT17" s="9" t="str">
        <f>IF($BH17="","",IF(AP$2="most",VLOOKUP(AP17,'Key 1'!$A:$B,2,0),IF(AP$2="least",VLOOKUP(AP17,'Key 1'!$A:$C,3,0),0)))</f>
        <v>C</v>
      </c>
      <c r="CU17" s="9" t="str">
        <f>IF($BH17="","",IF(AQ$2="most",VLOOKUP(AQ17,'Key 1'!$A:$B,2,0),IF(AQ$2="least",VLOOKUP(AQ17,'Key 1'!$A:$C,3,0),0)))</f>
        <v>N</v>
      </c>
      <c r="CV17" s="9" t="str">
        <f>IF($BH17="","",IF(AR$2="most",VLOOKUP(AR17,'Key 1'!$A:$B,2,0),IF(AR$2="least",VLOOKUP(AR17,'Key 1'!$A:$C,3,0),0)))</f>
        <v>B</v>
      </c>
      <c r="CW17" s="9" t="str">
        <f>IF($BH17="","",IF(AS$2="most",VLOOKUP(AS17,'Key 1'!$A:$B,2,0),IF(AS$2="least",VLOOKUP(AS17,'Key 1'!$A:$C,3,0),0)))</f>
        <v>C</v>
      </c>
      <c r="CX17" s="9" t="str">
        <f>IF($BH17="","",IF(AT$2="most",VLOOKUP(AT17,'Key 1'!$A:$B,2,0),IF(AT$2="least",VLOOKUP(AT17,'Key 1'!$A:$C,3,0),0)))</f>
        <v>S</v>
      </c>
      <c r="CY17" s="9" t="str">
        <f>IF($BH17="","",IF(AU$2="most",VLOOKUP(AU17,'Key 1'!$A:$B,2,0),IF(AU$2="least",VLOOKUP(AU17,'Key 1'!$A:$C,3,0),0)))</f>
        <v>D</v>
      </c>
      <c r="CZ17" s="9" t="str">
        <f>IF($BH17="","",IF(AV$2="most",VLOOKUP(AV17,'Key 1'!$A:$B,2,0),IF(AV$2="least",VLOOKUP(AV17,'Key 1'!$A:$C,3,0),0)))</f>
        <v>A</v>
      </c>
      <c r="DA17" s="9" t="str">
        <f>IF($BH17="","",IF(AW$2="most",VLOOKUP(AW17,'Key 1'!$A:$B,2,0),IF(AW$2="least",VLOOKUP(AW17,'Key 1'!$A:$C,3,0),0)))</f>
        <v>A</v>
      </c>
      <c r="DB17" s="9" t="str">
        <f>IF($BH17="","",IF(AX$2="most",VLOOKUP(AX17,'Key 1'!$A:$B,2,0),IF(AX$2="least",VLOOKUP(AX17,'Key 1'!$A:$C,3,0),0)))</f>
        <v>D</v>
      </c>
      <c r="DC17" s="9" t="str">
        <f>IF($BH17="","",IF(AY$2="most",VLOOKUP(AY17,'Key 1'!$A:$B,2,0),IF(AY$2="least",VLOOKUP(AY17,'Key 1'!$A:$C,3,0),0)))</f>
        <v>B</v>
      </c>
      <c r="DD17" s="9" t="str">
        <f>IF($BH17="","",IF(AZ$2="most",VLOOKUP(AZ17,'Key 1'!$A:$B,2,0),IF(AZ$2="least",VLOOKUP(AZ17,'Key 1'!$A:$C,3,0),0)))</f>
        <v>A</v>
      </c>
      <c r="DE17" s="9" t="str">
        <f>IF($BH17="","",IF(BA$2="most",VLOOKUP(BA17,'Key 1'!$A:$B,2,0),IF(BA$2="least",VLOOKUP(BA17,'Key 1'!$A:$C,3,0),0)))</f>
        <v>D</v>
      </c>
      <c r="DF17" s="9" t="str">
        <f>IF($BH17="","",IF(BB$2="most",VLOOKUP(BB17,'Key 1'!$A:$B,2,0),IF(BB$2="least",VLOOKUP(BB17,'Key 1'!$A:$C,3,0),0)))</f>
        <v>A</v>
      </c>
      <c r="DG17" s="9" t="str">
        <f>IF($BH17="","",IF(BC$2="most",VLOOKUP(BC17,'Key 1'!$A:$B,2,0),IF(BC$2="least",VLOOKUP(BC17,'Key 1'!$A:$C,3,0),0)))</f>
        <v>C</v>
      </c>
      <c r="DH17" s="9" t="str">
        <f>IF($BH17="","",IF(BD$2="most",VLOOKUP(BD17,'Key 1'!$A:$B,2,0),IF(BD$2="least",VLOOKUP(BD17,'Key 1'!$A:$C,3,0),0)))</f>
        <v>D</v>
      </c>
      <c r="DI17" s="9" t="str">
        <f>IF($BH17="","",IF(BE$2="most",VLOOKUP(BE17,'Key 1'!$A:$B,2,0),IF(BE$2="least",VLOOKUP(BE17,'Key 1'!$A:$C,3,0),0)))</f>
        <v>B</v>
      </c>
      <c r="DJ17" s="9" t="str">
        <f>IF($BH17="","",IF(BF$2="most",VLOOKUP(BF17,'Key 1'!$A:$B,2,0),IF(BF$2="least",VLOOKUP(BF17,'Key 1'!$A:$C,3,0),0)))</f>
        <v>D</v>
      </c>
      <c r="DK17" s="9" t="str">
        <f>IF($BH17="","",IF(BG$2="most",VLOOKUP(BG17,'Key 1'!$A:$B,2,0),IF(BG$2="least",VLOOKUP(BG17,'Key 1'!$A:$C,3,0),0)))</f>
        <v>C</v>
      </c>
      <c r="DL17" s="9" t="str">
        <f>IF($BH17="","",IF(BH$2="most",VLOOKUP(BH17,'Key 1'!$A:$B,2,0),IF(BH$2="least",VLOOKUP(BH17,'Key 1'!$A:$C,3,0),0)))</f>
        <v>B</v>
      </c>
      <c r="DM17" s="9">
        <f t="shared" si="50"/>
        <v>7</v>
      </c>
      <c r="DN17" s="9">
        <f t="shared" si="51"/>
        <v>10</v>
      </c>
      <c r="DO17" s="9">
        <f t="shared" si="52"/>
        <v>7</v>
      </c>
      <c r="DP17" s="9">
        <f t="shared" si="53"/>
        <v>3</v>
      </c>
      <c r="DQ17" s="9">
        <f t="shared" si="54"/>
        <v>1</v>
      </c>
      <c r="DR17" s="9">
        <f t="shared" si="55"/>
        <v>8</v>
      </c>
      <c r="DS17" s="9">
        <f t="shared" si="56"/>
        <v>6</v>
      </c>
      <c r="DT17" s="9">
        <f t="shared" si="57"/>
        <v>6</v>
      </c>
      <c r="DU17" s="9">
        <f t="shared" si="58"/>
        <v>7</v>
      </c>
      <c r="DV17" s="9">
        <f t="shared" si="59"/>
        <v>0</v>
      </c>
    </row>
    <row r="18" spans="1:126" x14ac:dyDescent="0.35">
      <c r="A18" s="1" t="s">
        <v>312</v>
      </c>
      <c r="B18" s="1" t="s">
        <v>313</v>
      </c>
      <c r="C18" s="1" t="s">
        <v>314</v>
      </c>
      <c r="D18" s="1" t="s">
        <v>315</v>
      </c>
      <c r="E18" s="1" t="s">
        <v>10</v>
      </c>
      <c r="F18" s="1" t="s">
        <v>8</v>
      </c>
      <c r="G18" s="1" t="s">
        <v>17</v>
      </c>
      <c r="H18" s="1" t="s">
        <v>16</v>
      </c>
      <c r="I18" s="1" t="s">
        <v>22</v>
      </c>
      <c r="J18" s="1" t="s">
        <v>21</v>
      </c>
      <c r="K18" s="1" t="s">
        <v>24</v>
      </c>
      <c r="L18" s="1" t="s">
        <v>25</v>
      </c>
      <c r="M18" s="1" t="s">
        <v>27</v>
      </c>
      <c r="N18" s="1" t="s">
        <v>30</v>
      </c>
      <c r="O18" s="1" t="s">
        <v>33</v>
      </c>
      <c r="P18" s="1" t="s">
        <v>32</v>
      </c>
      <c r="Q18" s="1" t="s">
        <v>35</v>
      </c>
      <c r="R18" s="1" t="s">
        <v>37</v>
      </c>
      <c r="S18" s="1" t="s">
        <v>40</v>
      </c>
      <c r="T18" s="1" t="s">
        <v>42</v>
      </c>
      <c r="U18" s="1" t="s">
        <v>44</v>
      </c>
      <c r="V18" s="1" t="s">
        <v>46</v>
      </c>
      <c r="W18" s="1" t="s">
        <v>48</v>
      </c>
      <c r="X18" s="1" t="s">
        <v>50</v>
      </c>
      <c r="Y18" s="1" t="s">
        <v>51</v>
      </c>
      <c r="Z18" s="1" t="s">
        <v>54</v>
      </c>
      <c r="AA18" s="1" t="s">
        <v>57</v>
      </c>
      <c r="AB18" s="1" t="s">
        <v>55</v>
      </c>
      <c r="AC18" s="1" t="s">
        <v>60</v>
      </c>
      <c r="AD18" s="1" t="s">
        <v>59</v>
      </c>
      <c r="AE18" s="1" t="s">
        <v>64</v>
      </c>
      <c r="AF18" s="1" t="s">
        <v>63</v>
      </c>
      <c r="AG18" s="1" t="s">
        <v>68</v>
      </c>
      <c r="AH18" s="1" t="s">
        <v>69</v>
      </c>
      <c r="AI18" s="1" t="s">
        <v>71</v>
      </c>
      <c r="AJ18" s="1" t="s">
        <v>74</v>
      </c>
      <c r="AK18" s="1" t="s">
        <v>78</v>
      </c>
      <c r="AL18" s="1" t="s">
        <v>77</v>
      </c>
      <c r="AM18" s="1" t="s">
        <v>79</v>
      </c>
      <c r="AN18" s="1" t="s">
        <v>82</v>
      </c>
      <c r="AO18" s="1" t="s">
        <v>85</v>
      </c>
      <c r="AP18" s="1" t="s">
        <v>83</v>
      </c>
      <c r="AQ18" s="1" t="s">
        <v>88</v>
      </c>
      <c r="AR18" s="1" t="s">
        <v>90</v>
      </c>
      <c r="AS18" s="1" t="s">
        <v>91</v>
      </c>
      <c r="AT18" s="1" t="s">
        <v>93</v>
      </c>
      <c r="AU18" s="1" t="s">
        <v>96</v>
      </c>
      <c r="AV18" s="1" t="s">
        <v>98</v>
      </c>
      <c r="AW18" s="1" t="s">
        <v>101</v>
      </c>
      <c r="AX18" s="1" t="s">
        <v>102</v>
      </c>
      <c r="AY18" s="1" t="s">
        <v>105</v>
      </c>
      <c r="AZ18" s="1" t="s">
        <v>106</v>
      </c>
      <c r="BA18" s="1" t="s">
        <v>110</v>
      </c>
      <c r="BB18" s="1" t="s">
        <v>108</v>
      </c>
      <c r="BC18" s="1" t="s">
        <v>115</v>
      </c>
      <c r="BD18" s="1" t="s">
        <v>114</v>
      </c>
      <c r="BE18" s="1" t="s">
        <v>117</v>
      </c>
      <c r="BF18" s="1" t="s">
        <v>116</v>
      </c>
      <c r="BG18" s="1" t="s">
        <v>122</v>
      </c>
      <c r="BH18" s="1" t="s">
        <v>121</v>
      </c>
      <c r="BI18" s="9" t="str">
        <f>IF($BH18="","",IF(E$2="most",VLOOKUP(E18,'Key 1'!$A:$B,2,0),IF(E$2="least",VLOOKUP(E18,'Key 1'!$A:$C,3,0),0)))</f>
        <v>C</v>
      </c>
      <c r="BJ18" s="9" t="str">
        <f>IF($BH18="","",IF(F$2="most",VLOOKUP(F18,'Key 1'!$A:$B,2,0),IF(F$2="least",VLOOKUP(F18,'Key 1'!$A:$C,3,0),0)))</f>
        <v>B</v>
      </c>
      <c r="BK18" s="9" t="str">
        <f>IF($BH18="","",IF(G$2="most",VLOOKUP(G18,'Key 1'!$A:$B,2,0),IF(G$2="least",VLOOKUP(G18,'Key 1'!$A:$C,3,0),0)))</f>
        <v>D</v>
      </c>
      <c r="BL18" s="9" t="str">
        <f>IF($BH18="","",IF(H$2="most",VLOOKUP(H18,'Key 1'!$A:$B,2,0),IF(H$2="least",VLOOKUP(H18,'Key 1'!$A:$C,3,0),0)))</f>
        <v>A</v>
      </c>
      <c r="BM18" s="9" t="str">
        <f>IF($BH18="","",IF(I$2="most",VLOOKUP(I18,'Key 1'!$A:$B,2,0),IF(I$2="least",VLOOKUP(I18,'Key 1'!$A:$C,3,0),0)))</f>
        <v>N</v>
      </c>
      <c r="BN18" s="9" t="str">
        <f>IF($BH18="","",IF(J$2="most",VLOOKUP(J18,'Key 1'!$A:$B,2,0),IF(J$2="least",VLOOKUP(J18,'Key 1'!$A:$C,3,0),0)))</f>
        <v>B</v>
      </c>
      <c r="BO18" s="9" t="str">
        <f>IF($BH18="","",IF(K$2="most",VLOOKUP(K18,'Key 1'!$A:$B,2,0),IF(K$2="least",VLOOKUP(K18,'Key 1'!$A:$C,3,0),0)))</f>
        <v>C</v>
      </c>
      <c r="BP18" s="9" t="str">
        <f>IF($BH18="","",IF(L$2="most",VLOOKUP(L18,'Key 1'!$A:$B,2,0),IF(L$2="least",VLOOKUP(L18,'Key 1'!$A:$C,3,0),0)))</f>
        <v>D</v>
      </c>
      <c r="BQ18" s="9" t="str">
        <f>IF($BH18="","",IF(M$2="most",VLOOKUP(M18,'Key 1'!$A:$B,2,0),IF(M$2="least",VLOOKUP(M18,'Key 1'!$A:$C,3,0),0)))</f>
        <v>B</v>
      </c>
      <c r="BR18" s="9" t="str">
        <f>IF($BH18="","",IF(N$2="most",VLOOKUP(N18,'Key 1'!$A:$B,2,0),IF(N$2="least",VLOOKUP(N18,'Key 1'!$A:$C,3,0),0)))</f>
        <v>D</v>
      </c>
      <c r="BS18" s="9" t="str">
        <f>IF($BH18="","",IF(O$2="most",VLOOKUP(O18,'Key 1'!$A:$B,2,0),IF(O$2="least",VLOOKUP(O18,'Key 1'!$A:$C,3,0),0)))</f>
        <v>N</v>
      </c>
      <c r="BT18" s="9" t="str">
        <f>IF($BH18="","",IF(P$2="most",VLOOKUP(P18,'Key 1'!$A:$B,2,0),IF(P$2="least",VLOOKUP(P18,'Key 1'!$A:$C,3,0),0)))</f>
        <v>N</v>
      </c>
      <c r="BU18" s="9" t="str">
        <f>IF($BH18="","",IF(Q$2="most",VLOOKUP(Q18,'Key 1'!$A:$B,2,0),IF(Q$2="least",VLOOKUP(Q18,'Key 1'!$A:$C,3,0),0)))</f>
        <v>A</v>
      </c>
      <c r="BV18" s="9" t="str">
        <f>IF($BH18="","",IF(R$2="most",VLOOKUP(R18,'Key 1'!$A:$B,2,0),IF(R$2="least",VLOOKUP(R18,'Key 1'!$A:$C,3,0),0)))</f>
        <v>B</v>
      </c>
      <c r="BW18" s="9" t="str">
        <f>IF($BH18="","",IF(S$2="most",VLOOKUP(S18,'Key 1'!$A:$B,2,0),IF(S$2="least",VLOOKUP(S18,'Key 1'!$A:$C,3,0),0)))</f>
        <v>C</v>
      </c>
      <c r="BX18" s="9" t="str">
        <f>IF($BH18="","",IF(T$2="most",VLOOKUP(T18,'Key 1'!$A:$B,2,0),IF(T$2="least",VLOOKUP(T18,'Key 1'!$A:$C,3,0),0)))</f>
        <v>B</v>
      </c>
      <c r="BY18" s="9" t="str">
        <f>IF($BH18="","",IF(U$2="most",VLOOKUP(U18,'Key 1'!$A:$B,2,0),IF(U$2="least",VLOOKUP(U18,'Key 1'!$A:$C,3,0),0)))</f>
        <v>D</v>
      </c>
      <c r="BZ18" s="9" t="str">
        <f>IF($BH18="","",IF(V$2="most",VLOOKUP(V18,'Key 1'!$A:$B,2,0),IF(V$2="least",VLOOKUP(V18,'Key 1'!$A:$C,3,0),0)))</f>
        <v>B</v>
      </c>
      <c r="CA18" s="9" t="str">
        <f>IF($BH18="","",IF(W$2="most",VLOOKUP(W18,'Key 1'!$A:$B,2,0),IF(W$2="least",VLOOKUP(W18,'Key 1'!$A:$C,3,0),0)))</f>
        <v>A</v>
      </c>
      <c r="CB18" s="9" t="str">
        <f>IF($BH18="","",IF(X$2="most",VLOOKUP(X18,'Key 1'!$A:$B,2,0),IF(X$2="least",VLOOKUP(X18,'Key 1'!$A:$C,3,0),0)))</f>
        <v>C</v>
      </c>
      <c r="CC18" s="9" t="str">
        <f>IF($BH18="","",IF(Y$2="most",VLOOKUP(Y18,'Key 1'!$A:$B,2,0),IF(Y$2="least",VLOOKUP(Y18,'Key 1'!$A:$C,3,0),0)))</f>
        <v>C</v>
      </c>
      <c r="CD18" s="9" t="str">
        <f>IF($BH18="","",IF(Z$2="most",VLOOKUP(Z18,'Key 1'!$A:$B,2,0),IF(Z$2="least",VLOOKUP(Z18,'Key 1'!$A:$C,3,0),0)))</f>
        <v>A</v>
      </c>
      <c r="CE18" s="9" t="str">
        <f>IF($BH18="","",IF(AA$2="most",VLOOKUP(AA18,'Key 1'!$A:$B,2,0),IF(AA$2="least",VLOOKUP(AA18,'Key 1'!$A:$C,3,0),0)))</f>
        <v>C</v>
      </c>
      <c r="CF18" s="9" t="str">
        <f>IF($BH18="","",IF(AB$2="most",VLOOKUP(AB18,'Key 1'!$A:$B,2,0),IF(AB$2="least",VLOOKUP(AB18,'Key 1'!$A:$C,3,0),0)))</f>
        <v>A</v>
      </c>
      <c r="CG18" s="9" t="str">
        <f>IF($BH18="","",IF(AC$2="most",VLOOKUP(AC18,'Key 1'!$A:$B,2,0),IF(AC$2="least",VLOOKUP(AC18,'Key 1'!$A:$C,3,0),0)))</f>
        <v>D</v>
      </c>
      <c r="CH18" s="9" t="str">
        <f>IF($BH18="","",IF(AD$2="most",VLOOKUP(AD18,'Key 1'!$A:$B,2,0),IF(AD$2="least",VLOOKUP(AD18,'Key 1'!$A:$C,3,0),0)))</f>
        <v>B</v>
      </c>
      <c r="CI18" s="9" t="str">
        <f>IF($BH18="","",IF(AE$2="most",VLOOKUP(AE18,'Key 1'!$A:$B,2,0),IF(AE$2="least",VLOOKUP(AE18,'Key 1'!$A:$C,3,0),0)))</f>
        <v>D</v>
      </c>
      <c r="CJ18" s="9" t="str">
        <f>IF($BH18="","",IF(AF$2="most",VLOOKUP(AF18,'Key 1'!$A:$B,2,0),IF(AF$2="least",VLOOKUP(AF18,'Key 1'!$A:$C,3,0),0)))</f>
        <v>C</v>
      </c>
      <c r="CK18" s="9" t="str">
        <f>IF($BH18="","",IF(AG$2="most",VLOOKUP(AG18,'Key 1'!$A:$B,2,0),IF(AG$2="least",VLOOKUP(AG18,'Key 1'!$A:$C,3,0),0)))</f>
        <v>C</v>
      </c>
      <c r="CL18" s="9" t="str">
        <f>IF($BH18="","",IF(AH$2="most",VLOOKUP(AH18,'Key 1'!$A:$B,2,0),IF(AH$2="least",VLOOKUP(AH18,'Key 1'!$A:$C,3,0),0)))</f>
        <v>B</v>
      </c>
      <c r="CM18" s="9" t="str">
        <f>IF($BH18="","",IF(AI$2="most",VLOOKUP(AI18,'Key 1'!$A:$B,2,0),IF(AI$2="least",VLOOKUP(AI18,'Key 1'!$A:$C,3,0),0)))</f>
        <v>C</v>
      </c>
      <c r="CN18" s="9" t="str">
        <f>IF($BH18="","",IF(AJ$2="most",VLOOKUP(AJ18,'Key 1'!$A:$B,2,0),IF(AJ$2="least",VLOOKUP(AJ18,'Key 1'!$A:$C,3,0),0)))</f>
        <v>A</v>
      </c>
      <c r="CO18" s="9" t="str">
        <f>IF($BH18="","",IF(AK$2="most",VLOOKUP(AK18,'Key 1'!$A:$B,2,0),IF(AK$2="least",VLOOKUP(AK18,'Key 1'!$A:$C,3,0),0)))</f>
        <v>C</v>
      </c>
      <c r="CP18" s="9" t="str">
        <f>IF($BH18="","",IF(AL$2="most",VLOOKUP(AL18,'Key 1'!$A:$B,2,0),IF(AL$2="least",VLOOKUP(AL18,'Key 1'!$A:$C,3,0),0)))</f>
        <v>B</v>
      </c>
      <c r="CQ18" s="9" t="str">
        <f>IF($BH18="","",IF(AM$2="most",VLOOKUP(AM18,'Key 1'!$A:$B,2,0),IF(AM$2="least",VLOOKUP(AM18,'Key 1'!$A:$C,3,0),0)))</f>
        <v>D</v>
      </c>
      <c r="CR18" s="9" t="str">
        <f>IF($BH18="","",IF(AN$2="most",VLOOKUP(AN18,'Key 1'!$A:$B,2,0),IF(AN$2="least",VLOOKUP(AN18,'Key 1'!$A:$C,3,0),0)))</f>
        <v>A</v>
      </c>
      <c r="CS18" s="9" t="str">
        <f>IF($BH18="","",IF(AO$2="most",VLOOKUP(AO18,'Key 1'!$A:$B,2,0),IF(AO$2="least",VLOOKUP(AO18,'Key 1'!$A:$C,3,0),0)))</f>
        <v>D</v>
      </c>
      <c r="CT18" s="9" t="str">
        <f>IF($BH18="","",IF(AP$2="most",VLOOKUP(AP18,'Key 1'!$A:$B,2,0),IF(AP$2="least",VLOOKUP(AP18,'Key 1'!$A:$C,3,0),0)))</f>
        <v>B</v>
      </c>
      <c r="CU18" s="9" t="str">
        <f>IF($BH18="","",IF(AQ$2="most",VLOOKUP(AQ18,'Key 1'!$A:$B,2,0),IF(AQ$2="least",VLOOKUP(AQ18,'Key 1'!$A:$C,3,0),0)))</f>
        <v>D</v>
      </c>
      <c r="CV18" s="9" t="str">
        <f>IF($BH18="","",IF(AR$2="most",VLOOKUP(AR18,'Key 1'!$A:$B,2,0),IF(AR$2="least",VLOOKUP(AR18,'Key 1'!$A:$C,3,0),0)))</f>
        <v>B</v>
      </c>
      <c r="CW18" s="9" t="str">
        <f>IF($BH18="","",IF(AS$2="most",VLOOKUP(AS18,'Key 1'!$A:$B,2,0),IF(AS$2="least",VLOOKUP(AS18,'Key 1'!$A:$C,3,0),0)))</f>
        <v>C</v>
      </c>
      <c r="CX18" s="9" t="str">
        <f>IF($BH18="","",IF(AT$2="most",VLOOKUP(AT18,'Key 1'!$A:$B,2,0),IF(AT$2="least",VLOOKUP(AT18,'Key 1'!$A:$C,3,0),0)))</f>
        <v>S</v>
      </c>
      <c r="CY18" s="9" t="str">
        <f>IF($BH18="","",IF(AU$2="most",VLOOKUP(AU18,'Key 1'!$A:$B,2,0),IF(AU$2="least",VLOOKUP(AU18,'Key 1'!$A:$C,3,0),0)))</f>
        <v>A</v>
      </c>
      <c r="CZ18" s="9" t="str">
        <f>IF($BH18="","",IF(AV$2="most",VLOOKUP(AV18,'Key 1'!$A:$B,2,0),IF(AV$2="least",VLOOKUP(AV18,'Key 1'!$A:$C,3,0),0)))</f>
        <v>B</v>
      </c>
      <c r="DA18" s="9" t="str">
        <f>IF($BH18="","",IF(AW$2="most",VLOOKUP(AW18,'Key 1'!$A:$B,2,0),IF(AW$2="least",VLOOKUP(AW18,'Key 1'!$A:$C,3,0),0)))</f>
        <v>C</v>
      </c>
      <c r="DB18" s="9" t="str">
        <f>IF($BH18="","",IF(AX$2="most",VLOOKUP(AX18,'Key 1'!$A:$B,2,0),IF(AX$2="least",VLOOKUP(AX18,'Key 1'!$A:$C,3,0),0)))</f>
        <v>B</v>
      </c>
      <c r="DC18" s="9" t="str">
        <f>IF($BH18="","",IF(AY$2="most",VLOOKUP(AY18,'Key 1'!$A:$B,2,0),IF(AY$2="least",VLOOKUP(AY18,'Key 1'!$A:$C,3,0),0)))</f>
        <v>D</v>
      </c>
      <c r="DD18" s="9" t="str">
        <f>IF($BH18="","",IF(AZ$2="most",VLOOKUP(AZ18,'Key 1'!$A:$B,2,0),IF(AZ$2="least",VLOOKUP(AZ18,'Key 1'!$A:$C,3,0),0)))</f>
        <v>B</v>
      </c>
      <c r="DE18" s="9" t="str">
        <f>IF($BH18="","",IF(BA$2="most",VLOOKUP(BA18,'Key 1'!$A:$B,2,0),IF(BA$2="least",VLOOKUP(BA18,'Key 1'!$A:$C,3,0),0)))</f>
        <v>D</v>
      </c>
      <c r="DF18" s="9" t="str">
        <f>IF($BH18="","",IF(BB$2="most",VLOOKUP(BB18,'Key 1'!$A:$B,2,0),IF(BB$2="least",VLOOKUP(BB18,'Key 1'!$A:$C,3,0),0)))</f>
        <v>B</v>
      </c>
      <c r="DG18" s="9" t="str">
        <f>IF($BH18="","",IF(BC$2="most",VLOOKUP(BC18,'Key 1'!$A:$B,2,0),IF(BC$2="least",VLOOKUP(BC18,'Key 1'!$A:$C,3,0),0)))</f>
        <v>D</v>
      </c>
      <c r="DH18" s="9" t="str">
        <f>IF($BH18="","",IF(BD$2="most",VLOOKUP(BD18,'Key 1'!$A:$B,2,0),IF(BD$2="least",VLOOKUP(BD18,'Key 1'!$A:$C,3,0),0)))</f>
        <v>B</v>
      </c>
      <c r="DI18" s="9" t="str">
        <f>IF($BH18="","",IF(BE$2="most",VLOOKUP(BE18,'Key 1'!$A:$B,2,0),IF(BE$2="least",VLOOKUP(BE18,'Key 1'!$A:$C,3,0),0)))</f>
        <v>D</v>
      </c>
      <c r="DJ18" s="9" t="str">
        <f>IF($BH18="","",IF(BF$2="most",VLOOKUP(BF18,'Key 1'!$A:$B,2,0),IF(BF$2="least",VLOOKUP(BF18,'Key 1'!$A:$C,3,0),0)))</f>
        <v>B</v>
      </c>
      <c r="DK18" s="9" t="str">
        <f>IF($BH18="","",IF(BG$2="most",VLOOKUP(BG18,'Key 1'!$A:$B,2,0),IF(BG$2="least",VLOOKUP(BG18,'Key 1'!$A:$C,3,0),0)))</f>
        <v>A</v>
      </c>
      <c r="DL18" s="9" t="str">
        <f>IF($BH18="","",IF(BH$2="most",VLOOKUP(BH18,'Key 1'!$A:$B,2,0),IF(BH$2="least",VLOOKUP(BH18,'Key 1'!$A:$C,3,0),0)))</f>
        <v>B</v>
      </c>
      <c r="DM18" s="9">
        <f t="shared" si="50"/>
        <v>4</v>
      </c>
      <c r="DN18" s="9">
        <f t="shared" si="51"/>
        <v>1</v>
      </c>
      <c r="DO18" s="9">
        <f t="shared" si="52"/>
        <v>10</v>
      </c>
      <c r="DP18" s="9">
        <f t="shared" si="53"/>
        <v>11</v>
      </c>
      <c r="DQ18" s="9">
        <f t="shared" si="54"/>
        <v>2</v>
      </c>
      <c r="DR18" s="9">
        <f t="shared" si="55"/>
        <v>5</v>
      </c>
      <c r="DS18" s="9">
        <f t="shared" si="56"/>
        <v>17</v>
      </c>
      <c r="DT18" s="9">
        <f t="shared" si="57"/>
        <v>2</v>
      </c>
      <c r="DU18" s="9">
        <f t="shared" si="58"/>
        <v>2</v>
      </c>
      <c r="DV18" s="9">
        <f t="shared" si="59"/>
        <v>1</v>
      </c>
    </row>
    <row r="19" spans="1:126" x14ac:dyDescent="0.35">
      <c r="A19" s="1" t="s">
        <v>316</v>
      </c>
      <c r="B19" s="1" t="s">
        <v>317</v>
      </c>
      <c r="C19" s="1" t="s">
        <v>318</v>
      </c>
      <c r="D19" s="1" t="s">
        <v>319</v>
      </c>
      <c r="E19" s="1" t="s">
        <v>8</v>
      </c>
      <c r="F19" s="1" t="s">
        <v>12</v>
      </c>
      <c r="G19" s="1" t="s">
        <v>15</v>
      </c>
      <c r="H19" s="1" t="s">
        <v>14</v>
      </c>
      <c r="I19" s="1" t="s">
        <v>21</v>
      </c>
      <c r="J19" s="1" t="s">
        <v>19</v>
      </c>
      <c r="K19" s="1" t="s">
        <v>23</v>
      </c>
      <c r="L19" s="1" t="s">
        <v>25</v>
      </c>
      <c r="M19" s="1" t="s">
        <v>28</v>
      </c>
      <c r="N19" s="1" t="s">
        <v>29</v>
      </c>
      <c r="O19" s="1" t="s">
        <v>34</v>
      </c>
      <c r="P19" s="1" t="s">
        <v>31</v>
      </c>
      <c r="Q19" s="1" t="s">
        <v>35</v>
      </c>
      <c r="R19" s="1" t="s">
        <v>38</v>
      </c>
      <c r="S19" s="1" t="s">
        <v>40</v>
      </c>
      <c r="T19" s="1" t="s">
        <v>42</v>
      </c>
      <c r="U19" s="1" t="s">
        <v>45</v>
      </c>
      <c r="V19" s="1" t="s">
        <v>46</v>
      </c>
      <c r="W19" s="1" t="s">
        <v>47</v>
      </c>
      <c r="X19" s="1" t="s">
        <v>50</v>
      </c>
      <c r="Y19" s="1" t="s">
        <v>53</v>
      </c>
      <c r="Z19" s="1" t="s">
        <v>52</v>
      </c>
      <c r="AA19" s="1" t="s">
        <v>57</v>
      </c>
      <c r="AB19" s="1" t="s">
        <v>55</v>
      </c>
      <c r="AC19" s="1" t="s">
        <v>60</v>
      </c>
      <c r="AD19" s="1" t="s">
        <v>59</v>
      </c>
      <c r="AE19" s="1" t="s">
        <v>66</v>
      </c>
      <c r="AF19" s="1" t="s">
        <v>64</v>
      </c>
      <c r="AG19" s="1" t="s">
        <v>68</v>
      </c>
      <c r="AH19" s="1" t="s">
        <v>70</v>
      </c>
      <c r="AI19" s="1" t="s">
        <v>73</v>
      </c>
      <c r="AJ19" s="1" t="s">
        <v>74</v>
      </c>
      <c r="AK19" s="1" t="s">
        <v>77</v>
      </c>
      <c r="AL19" s="1" t="s">
        <v>75</v>
      </c>
      <c r="AM19" s="1" t="s">
        <v>82</v>
      </c>
      <c r="AN19" s="1" t="s">
        <v>81</v>
      </c>
      <c r="AO19" s="1" t="s">
        <v>85</v>
      </c>
      <c r="AP19" s="1" t="s">
        <v>86</v>
      </c>
      <c r="AQ19" s="1" t="s">
        <v>90</v>
      </c>
      <c r="AR19" s="1" t="s">
        <v>89</v>
      </c>
      <c r="AS19" s="1" t="s">
        <v>93</v>
      </c>
      <c r="AT19" s="1" t="s">
        <v>91</v>
      </c>
      <c r="AU19" s="1" t="s">
        <v>97</v>
      </c>
      <c r="AV19" s="1" t="s">
        <v>98</v>
      </c>
      <c r="AW19" s="1" t="s">
        <v>101</v>
      </c>
      <c r="AX19" s="1" t="s">
        <v>102</v>
      </c>
      <c r="AY19" s="1" t="s">
        <v>104</v>
      </c>
      <c r="AZ19" s="1" t="s">
        <v>105</v>
      </c>
      <c r="BA19" s="1" t="s">
        <v>111</v>
      </c>
      <c r="BB19" s="1" t="s">
        <v>109</v>
      </c>
      <c r="BC19" s="1" t="s">
        <v>115</v>
      </c>
      <c r="BD19" s="1" t="s">
        <v>114</v>
      </c>
      <c r="BE19" s="1" t="s">
        <v>116</v>
      </c>
      <c r="BF19" s="1" t="s">
        <v>117</v>
      </c>
      <c r="BG19" s="1" t="s">
        <v>122</v>
      </c>
      <c r="BH19" s="1" t="s">
        <v>120</v>
      </c>
      <c r="BI19" s="9" t="str">
        <f>IF($BH19="","",IF(E$2="most",VLOOKUP(E19,'Key 1'!$A:$B,2,0),IF(E$2="least",VLOOKUP(E19,'Key 1'!$A:$C,3,0),0)))</f>
        <v>B</v>
      </c>
      <c r="BJ19" s="9" t="str">
        <f>IF($BH19="","",IF(F$2="most",VLOOKUP(F19,'Key 1'!$A:$B,2,0),IF(F$2="least",VLOOKUP(F19,'Key 1'!$A:$C,3,0),0)))</f>
        <v>D</v>
      </c>
      <c r="BK19" s="9" t="str">
        <f>IF($BH19="","",IF(G$2="most",VLOOKUP(G19,'Key 1'!$A:$B,2,0),IF(G$2="least",VLOOKUP(G19,'Key 1'!$A:$C,3,0),0)))</f>
        <v>B</v>
      </c>
      <c r="BL19" s="9" t="str">
        <f>IF($BH19="","",IF(H$2="most",VLOOKUP(H19,'Key 1'!$A:$B,2,0),IF(H$2="least",VLOOKUP(H19,'Key 1'!$A:$C,3,0),0)))</f>
        <v>C</v>
      </c>
      <c r="BM19" s="9" t="str">
        <f>IF($BH19="","",IF(I$2="most",VLOOKUP(I19,'Key 1'!$A:$B,2,0),IF(I$2="least",VLOOKUP(I19,'Key 1'!$A:$C,3,0),0)))</f>
        <v>B</v>
      </c>
      <c r="BN19" s="9" t="str">
        <f>IF($BH19="","",IF(J$2="most",VLOOKUP(J19,'Key 1'!$A:$B,2,0),IF(J$2="least",VLOOKUP(J19,'Key 1'!$A:$C,3,0),0)))</f>
        <v>N</v>
      </c>
      <c r="BO19" s="9" t="str">
        <f>IF($BH19="","",IF(K$2="most",VLOOKUP(K19,'Key 1'!$A:$B,2,0),IF(K$2="least",VLOOKUP(K19,'Key 1'!$A:$C,3,0),0)))</f>
        <v>A</v>
      </c>
      <c r="BP19" s="9" t="str">
        <f>IF($BH19="","",IF(L$2="most",VLOOKUP(L19,'Key 1'!$A:$B,2,0),IF(L$2="least",VLOOKUP(L19,'Key 1'!$A:$C,3,0),0)))</f>
        <v>D</v>
      </c>
      <c r="BQ19" s="9" t="str">
        <f>IF($BH19="","",IF(M$2="most",VLOOKUP(M19,'Key 1'!$A:$B,2,0),IF(M$2="least",VLOOKUP(M19,'Key 1'!$A:$C,3,0),0)))</f>
        <v>C</v>
      </c>
      <c r="BR19" s="9" t="str">
        <f>IF($BH19="","",IF(N$2="most",VLOOKUP(N19,'Key 1'!$A:$B,2,0),IF(N$2="least",VLOOKUP(N19,'Key 1'!$A:$C,3,0),0)))</f>
        <v>A</v>
      </c>
      <c r="BS19" s="9" t="str">
        <f>IF($BH19="","",IF(O$2="most",VLOOKUP(O19,'Key 1'!$A:$B,2,0),IF(O$2="least",VLOOKUP(O19,'Key 1'!$A:$C,3,0),0)))</f>
        <v>N</v>
      </c>
      <c r="BT19" s="9" t="str">
        <f>IF($BH19="","",IF(P$2="most",VLOOKUP(P19,'Key 1'!$A:$B,2,0),IF(P$2="least",VLOOKUP(P19,'Key 1'!$A:$C,3,0),0)))</f>
        <v>D</v>
      </c>
      <c r="BU19" s="9" t="str">
        <f>IF($BH19="","",IF(Q$2="most",VLOOKUP(Q19,'Key 1'!$A:$B,2,0),IF(Q$2="least",VLOOKUP(Q19,'Key 1'!$A:$C,3,0),0)))</f>
        <v>A</v>
      </c>
      <c r="BV19" s="9" t="str">
        <f>IF($BH19="","",IF(R$2="most",VLOOKUP(R19,'Key 1'!$A:$B,2,0),IF(R$2="least",VLOOKUP(R19,'Key 1'!$A:$C,3,0),0)))</f>
        <v>D</v>
      </c>
      <c r="BW19" s="9" t="str">
        <f>IF($BH19="","",IF(S$2="most",VLOOKUP(S19,'Key 1'!$A:$B,2,0),IF(S$2="least",VLOOKUP(S19,'Key 1'!$A:$C,3,0),0)))</f>
        <v>C</v>
      </c>
      <c r="BX19" s="9" t="str">
        <f>IF($BH19="","",IF(T$2="most",VLOOKUP(T19,'Key 1'!$A:$B,2,0),IF(T$2="least",VLOOKUP(T19,'Key 1'!$A:$C,3,0),0)))</f>
        <v>B</v>
      </c>
      <c r="BY19" s="9" t="str">
        <f>IF($BH19="","",IF(U$2="most",VLOOKUP(U19,'Key 1'!$A:$B,2,0),IF(U$2="least",VLOOKUP(U19,'Key 1'!$A:$C,3,0),0)))</f>
        <v>A</v>
      </c>
      <c r="BZ19" s="9" t="str">
        <f>IF($BH19="","",IF(V$2="most",VLOOKUP(V19,'Key 1'!$A:$B,2,0),IF(V$2="least",VLOOKUP(V19,'Key 1'!$A:$C,3,0),0)))</f>
        <v>B</v>
      </c>
      <c r="CA19" s="9" t="str">
        <f>IF($BH19="","",IF(W$2="most",VLOOKUP(W19,'Key 1'!$A:$B,2,0),IF(W$2="least",VLOOKUP(W19,'Key 1'!$A:$C,3,0),0)))</f>
        <v>B</v>
      </c>
      <c r="CB19" s="9" t="str">
        <f>IF($BH19="","",IF(X$2="most",VLOOKUP(X19,'Key 1'!$A:$B,2,0),IF(X$2="least",VLOOKUP(X19,'Key 1'!$A:$C,3,0),0)))</f>
        <v>C</v>
      </c>
      <c r="CC19" s="9" t="str">
        <f>IF($BH19="","",IF(Y$2="most",VLOOKUP(Y19,'Key 1'!$A:$B,2,0),IF(Y$2="least",VLOOKUP(Y19,'Key 1'!$A:$C,3,0),0)))</f>
        <v>B</v>
      </c>
      <c r="CD19" s="9" t="str">
        <f>IF($BH19="","",IF(Z$2="most",VLOOKUP(Z19,'Key 1'!$A:$B,2,0),IF(Z$2="least",VLOOKUP(Z19,'Key 1'!$A:$C,3,0),0)))</f>
        <v>D</v>
      </c>
      <c r="CE19" s="9" t="str">
        <f>IF($BH19="","",IF(AA$2="most",VLOOKUP(AA19,'Key 1'!$A:$B,2,0),IF(AA$2="least",VLOOKUP(AA19,'Key 1'!$A:$C,3,0),0)))</f>
        <v>C</v>
      </c>
      <c r="CF19" s="9" t="str">
        <f>IF($BH19="","",IF(AB$2="most",VLOOKUP(AB19,'Key 1'!$A:$B,2,0),IF(AB$2="least",VLOOKUP(AB19,'Key 1'!$A:$C,3,0),0)))</f>
        <v>A</v>
      </c>
      <c r="CG19" s="9" t="str">
        <f>IF($BH19="","",IF(AC$2="most",VLOOKUP(AC19,'Key 1'!$A:$B,2,0),IF(AC$2="least",VLOOKUP(AC19,'Key 1'!$A:$C,3,0),0)))</f>
        <v>D</v>
      </c>
      <c r="CH19" s="9" t="str">
        <f>IF($BH19="","",IF(AD$2="most",VLOOKUP(AD19,'Key 1'!$A:$B,2,0),IF(AD$2="least",VLOOKUP(AD19,'Key 1'!$A:$C,3,0),0)))</f>
        <v>B</v>
      </c>
      <c r="CI19" s="9" t="str">
        <f>IF($BH19="","",IF(AE$2="most",VLOOKUP(AE19,'Key 1'!$A:$B,2,0),IF(AE$2="least",VLOOKUP(AE19,'Key 1'!$A:$C,3,0),0)))</f>
        <v>A</v>
      </c>
      <c r="CJ19" s="9" t="str">
        <f>IF($BH19="","",IF(AF$2="most",VLOOKUP(AF19,'Key 1'!$A:$B,2,0),IF(AF$2="least",VLOOKUP(AF19,'Key 1'!$A:$C,3,0),0)))</f>
        <v>D</v>
      </c>
      <c r="CK19" s="9" t="str">
        <f>IF($BH19="","",IF(AG$2="most",VLOOKUP(AG19,'Key 1'!$A:$B,2,0),IF(AG$2="least",VLOOKUP(AG19,'Key 1'!$A:$C,3,0),0)))</f>
        <v>C</v>
      </c>
      <c r="CL19" s="9" t="str">
        <f>IF($BH19="","",IF(AH$2="most",VLOOKUP(AH19,'Key 1'!$A:$B,2,0),IF(AH$2="least",VLOOKUP(AH19,'Key 1'!$A:$C,3,0),0)))</f>
        <v>D</v>
      </c>
      <c r="CM19" s="9" t="str">
        <f>IF($BH19="","",IF(AI$2="most",VLOOKUP(AI19,'Key 1'!$A:$B,2,0),IF(AI$2="least",VLOOKUP(AI19,'Key 1'!$A:$C,3,0),0)))</f>
        <v>D</v>
      </c>
      <c r="CN19" s="9" t="str">
        <f>IF($BH19="","",IF(AJ$2="most",VLOOKUP(AJ19,'Key 1'!$A:$B,2,0),IF(AJ$2="least",VLOOKUP(AJ19,'Key 1'!$A:$C,3,0),0)))</f>
        <v>A</v>
      </c>
      <c r="CO19" s="9" t="str">
        <f>IF($BH19="","",IF(AK$2="most",VLOOKUP(AK19,'Key 1'!$A:$B,2,0),IF(AK$2="least",VLOOKUP(AK19,'Key 1'!$A:$C,3,0),0)))</f>
        <v>B</v>
      </c>
      <c r="CP19" s="9" t="str">
        <f>IF($BH19="","",IF(AL$2="most",VLOOKUP(AL19,'Key 1'!$A:$B,2,0),IF(AL$2="least",VLOOKUP(AL19,'Key 1'!$A:$C,3,0),0)))</f>
        <v>A</v>
      </c>
      <c r="CQ19" s="9" t="str">
        <f>IF($BH19="","",IF(AM$2="most",VLOOKUP(AM19,'Key 1'!$A:$B,2,0),IF(AM$2="least",VLOOKUP(AM19,'Key 1'!$A:$C,3,0),0)))</f>
        <v>A</v>
      </c>
      <c r="CR19" s="9" t="str">
        <f>IF($BH19="","",IF(AN$2="most",VLOOKUP(AN19,'Key 1'!$A:$B,2,0),IF(AN$2="least",VLOOKUP(AN19,'Key 1'!$A:$C,3,0),0)))</f>
        <v>C</v>
      </c>
      <c r="CS19" s="9" t="str">
        <f>IF($BH19="","",IF(AO$2="most",VLOOKUP(AO19,'Key 1'!$A:$B,2,0),IF(AO$2="least",VLOOKUP(AO19,'Key 1'!$A:$C,3,0),0)))</f>
        <v>D</v>
      </c>
      <c r="CT19" s="9" t="str">
        <f>IF($BH19="","",IF(AP$2="most",VLOOKUP(AP19,'Key 1'!$A:$B,2,0),IF(AP$2="least",VLOOKUP(AP19,'Key 1'!$A:$C,3,0),0)))</f>
        <v>C</v>
      </c>
      <c r="CU19" s="9" t="str">
        <f>IF($BH19="","",IF(AQ$2="most",VLOOKUP(AQ19,'Key 1'!$A:$B,2,0),IF(AQ$2="least",VLOOKUP(AQ19,'Key 1'!$A:$C,3,0),0)))</f>
        <v>B</v>
      </c>
      <c r="CV19" s="9" t="str">
        <f>IF($BH19="","",IF(AR$2="most",VLOOKUP(AR19,'Key 1'!$A:$B,2,0),IF(AR$2="least",VLOOKUP(AR19,'Key 1'!$A:$C,3,0),0)))</f>
        <v>C</v>
      </c>
      <c r="CW19" s="9" t="str">
        <f>IF($BH19="","",IF(AS$2="most",VLOOKUP(AS19,'Key 1'!$A:$B,2,0),IF(AS$2="least",VLOOKUP(AS19,'Key 1'!$A:$C,3,0),0)))</f>
        <v>A</v>
      </c>
      <c r="CX19" s="9" t="str">
        <f>IF($BH19="","",IF(AT$2="most",VLOOKUP(AT19,'Key 1'!$A:$B,2,0),IF(AT$2="least",VLOOKUP(AT19,'Key 1'!$A:$C,3,0),0)))</f>
        <v>C</v>
      </c>
      <c r="CY19" s="9" t="str">
        <f>IF($BH19="","",IF(AU$2="most",VLOOKUP(AU19,'Key 1'!$A:$B,2,0),IF(AU$2="least",VLOOKUP(AU19,'Key 1'!$A:$C,3,0),0)))</f>
        <v>C</v>
      </c>
      <c r="CZ19" s="9" t="str">
        <f>IF($BH19="","",IF(AV$2="most",VLOOKUP(AV19,'Key 1'!$A:$B,2,0),IF(AV$2="least",VLOOKUP(AV19,'Key 1'!$A:$C,3,0),0)))</f>
        <v>B</v>
      </c>
      <c r="DA19" s="9" t="str">
        <f>IF($BH19="","",IF(AW$2="most",VLOOKUP(AW19,'Key 1'!$A:$B,2,0),IF(AW$2="least",VLOOKUP(AW19,'Key 1'!$A:$C,3,0),0)))</f>
        <v>C</v>
      </c>
      <c r="DB19" s="9" t="str">
        <f>IF($BH19="","",IF(AX$2="most",VLOOKUP(AX19,'Key 1'!$A:$B,2,0),IF(AX$2="least",VLOOKUP(AX19,'Key 1'!$A:$C,3,0),0)))</f>
        <v>B</v>
      </c>
      <c r="DC19" s="9" t="str">
        <f>IF($BH19="","",IF(AY$2="most",VLOOKUP(AY19,'Key 1'!$A:$B,2,0),IF(AY$2="least",VLOOKUP(AY19,'Key 1'!$A:$C,3,0),0)))</f>
        <v>A</v>
      </c>
      <c r="DD19" s="9" t="str">
        <f>IF($BH19="","",IF(AZ$2="most",VLOOKUP(AZ19,'Key 1'!$A:$B,2,0),IF(AZ$2="least",VLOOKUP(AZ19,'Key 1'!$A:$C,3,0),0)))</f>
        <v>D</v>
      </c>
      <c r="DE19" s="9" t="str">
        <f>IF($BH19="","",IF(BA$2="most",VLOOKUP(BA19,'Key 1'!$A:$B,2,0),IF(BA$2="least",VLOOKUP(BA19,'Key 1'!$A:$C,3,0),0)))</f>
        <v>A</v>
      </c>
      <c r="DF19" s="9" t="str">
        <f>IF($BH19="","",IF(BB$2="most",VLOOKUP(BB19,'Key 1'!$A:$B,2,0),IF(BB$2="least",VLOOKUP(BB19,'Key 1'!$A:$C,3,0),0)))</f>
        <v>C</v>
      </c>
      <c r="DG19" s="9" t="str">
        <f>IF($BH19="","",IF(BC$2="most",VLOOKUP(BC19,'Key 1'!$A:$B,2,0),IF(BC$2="least",VLOOKUP(BC19,'Key 1'!$A:$C,3,0),0)))</f>
        <v>D</v>
      </c>
      <c r="DH19" s="9" t="str">
        <f>IF($BH19="","",IF(BD$2="most",VLOOKUP(BD19,'Key 1'!$A:$B,2,0),IF(BD$2="least",VLOOKUP(BD19,'Key 1'!$A:$C,3,0),0)))</f>
        <v>B</v>
      </c>
      <c r="DI19" s="9" t="str">
        <f>IF($BH19="","",IF(BE$2="most",VLOOKUP(BE19,'Key 1'!$A:$B,2,0),IF(BE$2="least",VLOOKUP(BE19,'Key 1'!$A:$C,3,0),0)))</f>
        <v>B</v>
      </c>
      <c r="DJ19" s="9" t="str">
        <f>IF($BH19="","",IF(BF$2="most",VLOOKUP(BF19,'Key 1'!$A:$B,2,0),IF(BF$2="least",VLOOKUP(BF19,'Key 1'!$A:$C,3,0),0)))</f>
        <v>D</v>
      </c>
      <c r="DK19" s="9" t="str">
        <f>IF($BH19="","",IF(BG$2="most",VLOOKUP(BG19,'Key 1'!$A:$B,2,0),IF(BG$2="least",VLOOKUP(BG19,'Key 1'!$A:$C,3,0),0)))</f>
        <v>A</v>
      </c>
      <c r="DL19" s="9" t="str">
        <f>IF($BH19="","",IF(BH$2="most",VLOOKUP(BH19,'Key 1'!$A:$B,2,0),IF(BH$2="least",VLOOKUP(BH19,'Key 1'!$A:$C,3,0),0)))</f>
        <v>C</v>
      </c>
      <c r="DM19" s="9">
        <f t="shared" si="50"/>
        <v>9</v>
      </c>
      <c r="DN19" s="9">
        <f t="shared" si="51"/>
        <v>8</v>
      </c>
      <c r="DO19" s="9">
        <f t="shared" si="52"/>
        <v>6</v>
      </c>
      <c r="DP19" s="9">
        <f t="shared" si="53"/>
        <v>4</v>
      </c>
      <c r="DQ19" s="9">
        <f t="shared" si="54"/>
        <v>1</v>
      </c>
      <c r="DR19" s="9">
        <f t="shared" si="55"/>
        <v>4</v>
      </c>
      <c r="DS19" s="9">
        <f t="shared" si="56"/>
        <v>6</v>
      </c>
      <c r="DT19" s="9">
        <f t="shared" si="57"/>
        <v>8</v>
      </c>
      <c r="DU19" s="9">
        <f t="shared" si="58"/>
        <v>9</v>
      </c>
      <c r="DV19" s="9">
        <f t="shared" si="59"/>
        <v>1</v>
      </c>
    </row>
    <row r="20" spans="1:126" x14ac:dyDescent="0.35">
      <c r="A20" s="1" t="s">
        <v>320</v>
      </c>
      <c r="B20" s="1" t="s">
        <v>321</v>
      </c>
      <c r="C20" s="1" t="s">
        <v>322</v>
      </c>
      <c r="D20" s="1" t="s">
        <v>323</v>
      </c>
      <c r="E20" s="1" t="s">
        <v>6</v>
      </c>
      <c r="F20" s="1" t="s">
        <v>12</v>
      </c>
      <c r="G20" s="1" t="s">
        <v>125</v>
      </c>
      <c r="H20" s="1" t="s">
        <v>14</v>
      </c>
      <c r="I20" s="1" t="s">
        <v>21</v>
      </c>
      <c r="J20" s="1" t="s">
        <v>22</v>
      </c>
      <c r="K20" s="1" t="s">
        <v>26</v>
      </c>
      <c r="L20" s="1" t="s">
        <v>24</v>
      </c>
      <c r="M20" s="1" t="s">
        <v>29</v>
      </c>
      <c r="N20" s="1" t="s">
        <v>30</v>
      </c>
      <c r="O20" s="1" t="s">
        <v>34</v>
      </c>
      <c r="P20" s="1" t="s">
        <v>31</v>
      </c>
      <c r="Q20" s="1" t="s">
        <v>37</v>
      </c>
      <c r="R20" s="1" t="s">
        <v>35</v>
      </c>
      <c r="S20" s="1" t="s">
        <v>42</v>
      </c>
      <c r="T20" s="1" t="s">
        <v>39</v>
      </c>
      <c r="U20" s="1" t="s">
        <v>45</v>
      </c>
      <c r="V20" s="1" t="s">
        <v>43</v>
      </c>
      <c r="W20" s="1" t="s">
        <v>48</v>
      </c>
      <c r="X20" s="1" t="s">
        <v>49</v>
      </c>
      <c r="Y20" s="1" t="s">
        <v>54</v>
      </c>
      <c r="Z20" s="1" t="s">
        <v>51</v>
      </c>
      <c r="AA20" s="1" t="s">
        <v>58</v>
      </c>
      <c r="AB20" s="1" t="s">
        <v>56</v>
      </c>
      <c r="AC20" s="1" t="s">
        <v>61</v>
      </c>
      <c r="AD20" s="1" t="s">
        <v>62</v>
      </c>
      <c r="AE20" s="1" t="s">
        <v>66</v>
      </c>
      <c r="AF20" s="1" t="s">
        <v>63</v>
      </c>
      <c r="AG20" s="1" t="s">
        <v>67</v>
      </c>
      <c r="AH20" s="1" t="s">
        <v>70</v>
      </c>
      <c r="AI20" s="1" t="s">
        <v>72</v>
      </c>
      <c r="AJ20" s="1" t="s">
        <v>73</v>
      </c>
      <c r="AK20" s="1" t="s">
        <v>75</v>
      </c>
      <c r="AL20" s="1" t="s">
        <v>76</v>
      </c>
      <c r="AM20" s="1" t="s">
        <v>82</v>
      </c>
      <c r="AN20" s="1" t="s">
        <v>79</v>
      </c>
      <c r="AO20" s="1" t="s">
        <v>85</v>
      </c>
      <c r="AP20" s="1" t="s">
        <v>86</v>
      </c>
      <c r="AQ20" s="1" t="s">
        <v>90</v>
      </c>
      <c r="AR20" s="1" t="s">
        <v>88</v>
      </c>
      <c r="AS20" s="1" t="s">
        <v>93</v>
      </c>
      <c r="AT20" s="1" t="s">
        <v>92</v>
      </c>
      <c r="AU20" s="1" t="s">
        <v>96</v>
      </c>
      <c r="AV20" s="1" t="s">
        <v>97</v>
      </c>
      <c r="AW20" s="1" t="s">
        <v>102</v>
      </c>
      <c r="AX20" s="1" t="s">
        <v>103</v>
      </c>
      <c r="AY20" s="1" t="s">
        <v>104</v>
      </c>
      <c r="AZ20" s="1" t="s">
        <v>106</v>
      </c>
      <c r="BA20" s="1" t="s">
        <v>111</v>
      </c>
      <c r="BB20" s="1" t="s">
        <v>108</v>
      </c>
      <c r="BC20" s="1" t="s">
        <v>112</v>
      </c>
      <c r="BD20" s="1" t="s">
        <v>115</v>
      </c>
      <c r="BE20" s="1" t="s">
        <v>118</v>
      </c>
      <c r="BF20" s="1" t="s">
        <v>119</v>
      </c>
      <c r="BG20" s="1" t="s">
        <v>122</v>
      </c>
      <c r="BH20" s="1" t="s">
        <v>120</v>
      </c>
      <c r="BI20" s="9" t="str">
        <f>IF($BH20="","",IF(E$2="most",VLOOKUP(E20,'Key 1'!$A:$B,2,0),IF(E$2="least",VLOOKUP(E20,'Key 1'!$A:$C,3,0),0)))</f>
        <v>A</v>
      </c>
      <c r="BJ20" s="9" t="str">
        <f>IF($BH20="","",IF(F$2="most",VLOOKUP(F20,'Key 1'!$A:$B,2,0),IF(F$2="least",VLOOKUP(F20,'Key 1'!$A:$C,3,0),0)))</f>
        <v>D</v>
      </c>
      <c r="BK20" s="9" t="str">
        <f>IF($BH20="","",IF(G$2="most",VLOOKUP(G20,'Key 1'!$A:$B,2,0),IF(G$2="least",VLOOKUP(G20,'Key 1'!$A:$C,3,0),0)))</f>
        <v>B</v>
      </c>
      <c r="BL20" s="9" t="str">
        <f>IF($BH20="","",IF(H$2="most",VLOOKUP(H20,'Key 1'!$A:$B,2,0),IF(H$2="least",VLOOKUP(H20,'Key 1'!$A:$C,3,0),0)))</f>
        <v>C</v>
      </c>
      <c r="BM20" s="9" t="str">
        <f>IF($BH20="","",IF(I$2="most",VLOOKUP(I20,'Key 1'!$A:$B,2,0),IF(I$2="least",VLOOKUP(I20,'Key 1'!$A:$C,3,0),0)))</f>
        <v>B</v>
      </c>
      <c r="BN20" s="9" t="str">
        <f>IF($BH20="","",IF(J$2="most",VLOOKUP(J20,'Key 1'!$A:$B,2,0),IF(J$2="least",VLOOKUP(J20,'Key 1'!$A:$C,3,0),0)))</f>
        <v>D</v>
      </c>
      <c r="BO20" s="9" t="str">
        <f>IF($BH20="","",IF(K$2="most",VLOOKUP(K20,'Key 1'!$A:$B,2,0),IF(K$2="least",VLOOKUP(K20,'Key 1'!$A:$C,3,0),0)))</f>
        <v>B</v>
      </c>
      <c r="BP20" s="9" t="str">
        <f>IF($BH20="","",IF(L$2="most",VLOOKUP(L20,'Key 1'!$A:$B,2,0),IF(L$2="least",VLOOKUP(L20,'Key 1'!$A:$C,3,0),0)))</f>
        <v>C</v>
      </c>
      <c r="BQ20" s="9" t="str">
        <f>IF($BH20="","",IF(M$2="most",VLOOKUP(M20,'Key 1'!$A:$B,2,0),IF(M$2="least",VLOOKUP(M20,'Key 1'!$A:$C,3,0),0)))</f>
        <v>A</v>
      </c>
      <c r="BR20" s="9" t="str">
        <f>IF($BH20="","",IF(N$2="most",VLOOKUP(N20,'Key 1'!$A:$B,2,0),IF(N$2="least",VLOOKUP(N20,'Key 1'!$A:$C,3,0),0)))</f>
        <v>D</v>
      </c>
      <c r="BS20" s="9" t="str">
        <f>IF($BH20="","",IF(O$2="most",VLOOKUP(O20,'Key 1'!$A:$B,2,0),IF(O$2="least",VLOOKUP(O20,'Key 1'!$A:$C,3,0),0)))</f>
        <v>N</v>
      </c>
      <c r="BT20" s="9" t="str">
        <f>IF($BH20="","",IF(P$2="most",VLOOKUP(P20,'Key 1'!$A:$B,2,0),IF(P$2="least",VLOOKUP(P20,'Key 1'!$A:$C,3,0),0)))</f>
        <v>D</v>
      </c>
      <c r="BU20" s="9" t="str">
        <f>IF($BH20="","",IF(Q$2="most",VLOOKUP(Q20,'Key 1'!$A:$B,2,0),IF(Q$2="least",VLOOKUP(Q20,'Key 1'!$A:$C,3,0),0)))</f>
        <v>B</v>
      </c>
      <c r="BV20" s="9" t="str">
        <f>IF($BH20="","",IF(R$2="most",VLOOKUP(R20,'Key 1'!$A:$B,2,0),IF(R$2="least",VLOOKUP(R20,'Key 1'!$A:$C,3,0),0)))</f>
        <v>A</v>
      </c>
      <c r="BW20" s="9" t="str">
        <f>IF($BH20="","",IF(S$2="most",VLOOKUP(S20,'Key 1'!$A:$B,2,0),IF(S$2="least",VLOOKUP(S20,'Key 1'!$A:$C,3,0),0)))</f>
        <v>B</v>
      </c>
      <c r="BX20" s="9" t="str">
        <f>IF($BH20="","",IF(T$2="most",VLOOKUP(T20,'Key 1'!$A:$B,2,0),IF(T$2="least",VLOOKUP(T20,'Key 1'!$A:$C,3,0),0)))</f>
        <v>A</v>
      </c>
      <c r="BY20" s="9" t="str">
        <f>IF($BH20="","",IF(U$2="most",VLOOKUP(U20,'Key 1'!$A:$B,2,0),IF(U$2="least",VLOOKUP(U20,'Key 1'!$A:$C,3,0),0)))</f>
        <v>A</v>
      </c>
      <c r="BZ20" s="9" t="str">
        <f>IF($BH20="","",IF(V$2="most",VLOOKUP(V20,'Key 1'!$A:$B,2,0),IF(V$2="least",VLOOKUP(V20,'Key 1'!$A:$C,3,0),0)))</f>
        <v>C</v>
      </c>
      <c r="CA20" s="9" t="str">
        <f>IF($BH20="","",IF(W$2="most",VLOOKUP(W20,'Key 1'!$A:$B,2,0),IF(W$2="least",VLOOKUP(W20,'Key 1'!$A:$C,3,0),0)))</f>
        <v>A</v>
      </c>
      <c r="CB20" s="9" t="str">
        <f>IF($BH20="","",IF(X$2="most",VLOOKUP(X20,'Key 1'!$A:$B,2,0),IF(X$2="least",VLOOKUP(X20,'Key 1'!$A:$C,3,0),0)))</f>
        <v>D</v>
      </c>
      <c r="CC20" s="9" t="str">
        <f>IF($BH20="","",IF(Y$2="most",VLOOKUP(Y20,'Key 1'!$A:$B,2,0),IF(Y$2="least",VLOOKUP(Y20,'Key 1'!$A:$C,3,0),0)))</f>
        <v>A</v>
      </c>
      <c r="CD20" s="9" t="str">
        <f>IF($BH20="","",IF(Z$2="most",VLOOKUP(Z20,'Key 1'!$A:$B,2,0),IF(Z$2="least",VLOOKUP(Z20,'Key 1'!$A:$C,3,0),0)))</f>
        <v>C</v>
      </c>
      <c r="CE20" s="9" t="str">
        <f>IF($BH20="","",IF(AA$2="most",VLOOKUP(AA20,'Key 1'!$A:$B,2,0),IF(AA$2="least",VLOOKUP(AA20,'Key 1'!$A:$C,3,0),0)))</f>
        <v>B</v>
      </c>
      <c r="CF20" s="9" t="str">
        <f>IF($BH20="","",IF(AB$2="most",VLOOKUP(AB20,'Key 1'!$A:$B,2,0),IF(AB$2="least",VLOOKUP(AB20,'Key 1'!$A:$C,3,0),0)))</f>
        <v>D</v>
      </c>
      <c r="CG20" s="9" t="str">
        <f>IF($BH20="","",IF(AC$2="most",VLOOKUP(AC20,'Key 1'!$A:$B,2,0),IF(AC$2="least",VLOOKUP(AC20,'Key 1'!$A:$C,3,0),0)))</f>
        <v>A</v>
      </c>
      <c r="CH20" s="9" t="str">
        <f>IF($BH20="","",IF(AD$2="most",VLOOKUP(AD20,'Key 1'!$A:$B,2,0),IF(AD$2="least",VLOOKUP(AD20,'Key 1'!$A:$C,3,0),0)))</f>
        <v>C</v>
      </c>
      <c r="CI20" s="9" t="str">
        <f>IF($BH20="","",IF(AE$2="most",VLOOKUP(AE20,'Key 1'!$A:$B,2,0),IF(AE$2="least",VLOOKUP(AE20,'Key 1'!$A:$C,3,0),0)))</f>
        <v>A</v>
      </c>
      <c r="CJ20" s="9" t="str">
        <f>IF($BH20="","",IF(AF$2="most",VLOOKUP(AF20,'Key 1'!$A:$B,2,0),IF(AF$2="least",VLOOKUP(AF20,'Key 1'!$A:$C,3,0),0)))</f>
        <v>C</v>
      </c>
      <c r="CK20" s="9" t="str">
        <f>IF($BH20="","",IF(AG$2="most",VLOOKUP(AG20,'Key 1'!$A:$B,2,0),IF(AG$2="least",VLOOKUP(AG20,'Key 1'!$A:$C,3,0),0)))</f>
        <v>A</v>
      </c>
      <c r="CL20" s="9" t="str">
        <f>IF($BH20="","",IF(AH$2="most",VLOOKUP(AH20,'Key 1'!$A:$B,2,0),IF(AH$2="least",VLOOKUP(AH20,'Key 1'!$A:$C,3,0),0)))</f>
        <v>D</v>
      </c>
      <c r="CM20" s="9" t="str">
        <f>IF($BH20="","",IF(AI$2="most",VLOOKUP(AI20,'Key 1'!$A:$B,2,0),IF(AI$2="least",VLOOKUP(AI20,'Key 1'!$A:$C,3,0),0)))</f>
        <v>B</v>
      </c>
      <c r="CN20" s="9" t="str">
        <f>IF($BH20="","",IF(AJ$2="most",VLOOKUP(AJ20,'Key 1'!$A:$B,2,0),IF(AJ$2="least",VLOOKUP(AJ20,'Key 1'!$A:$C,3,0),0)))</f>
        <v>D</v>
      </c>
      <c r="CO20" s="9" t="str">
        <f>IF($BH20="","",IF(AK$2="most",VLOOKUP(AK20,'Key 1'!$A:$B,2,0),IF(AK$2="least",VLOOKUP(AK20,'Key 1'!$A:$C,3,0),0)))</f>
        <v>A</v>
      </c>
      <c r="CP20" s="9" t="str">
        <f>IF($BH20="","",IF(AL$2="most",VLOOKUP(AL20,'Key 1'!$A:$B,2,0),IF(AL$2="least",VLOOKUP(AL20,'Key 1'!$A:$C,3,0),0)))</f>
        <v>D</v>
      </c>
      <c r="CQ20" s="9" t="str">
        <f>IF($BH20="","",IF(AM$2="most",VLOOKUP(AM20,'Key 1'!$A:$B,2,0),IF(AM$2="least",VLOOKUP(AM20,'Key 1'!$A:$C,3,0),0)))</f>
        <v>A</v>
      </c>
      <c r="CR20" s="9" t="str">
        <f>IF($BH20="","",IF(AN$2="most",VLOOKUP(AN20,'Key 1'!$A:$B,2,0),IF(AN$2="least",VLOOKUP(AN20,'Key 1'!$A:$C,3,0),0)))</f>
        <v>D</v>
      </c>
      <c r="CS20" s="9" t="str">
        <f>IF($BH20="","",IF(AO$2="most",VLOOKUP(AO20,'Key 1'!$A:$B,2,0),IF(AO$2="least",VLOOKUP(AO20,'Key 1'!$A:$C,3,0),0)))</f>
        <v>D</v>
      </c>
      <c r="CT20" s="9" t="str">
        <f>IF($BH20="","",IF(AP$2="most",VLOOKUP(AP20,'Key 1'!$A:$B,2,0),IF(AP$2="least",VLOOKUP(AP20,'Key 1'!$A:$C,3,0),0)))</f>
        <v>C</v>
      </c>
      <c r="CU20" s="9" t="str">
        <f>IF($BH20="","",IF(AQ$2="most",VLOOKUP(AQ20,'Key 1'!$A:$B,2,0),IF(AQ$2="least",VLOOKUP(AQ20,'Key 1'!$A:$C,3,0),0)))</f>
        <v>B</v>
      </c>
      <c r="CV20" s="9" t="str">
        <f>IF($BH20="","",IF(AR$2="most",VLOOKUP(AR20,'Key 1'!$A:$B,2,0),IF(AR$2="least",VLOOKUP(AR20,'Key 1'!$A:$C,3,0),0)))</f>
        <v>D</v>
      </c>
      <c r="CW20" s="9" t="str">
        <f>IF($BH20="","",IF(AS$2="most",VLOOKUP(AS20,'Key 1'!$A:$B,2,0),IF(AS$2="least",VLOOKUP(AS20,'Key 1'!$A:$C,3,0),0)))</f>
        <v>A</v>
      </c>
      <c r="CX20" s="9" t="str">
        <f>IF($BH20="","",IF(AT$2="most",VLOOKUP(AT20,'Key 1'!$A:$B,2,0),IF(AT$2="least",VLOOKUP(AT20,'Key 1'!$A:$C,3,0),0)))</f>
        <v>D</v>
      </c>
      <c r="CY20" s="9" t="str">
        <f>IF($BH20="","",IF(AU$2="most",VLOOKUP(AU20,'Key 1'!$A:$B,2,0),IF(AU$2="least",VLOOKUP(AU20,'Key 1'!$A:$C,3,0),0)))</f>
        <v>A</v>
      </c>
      <c r="CZ20" s="9" t="str">
        <f>IF($BH20="","",IF(AV$2="most",VLOOKUP(AV20,'Key 1'!$A:$B,2,0),IF(AV$2="least",VLOOKUP(AV20,'Key 1'!$A:$C,3,0),0)))</f>
        <v>C</v>
      </c>
      <c r="DA20" s="9" t="str">
        <f>IF($BH20="","",IF(AW$2="most",VLOOKUP(AW20,'Key 1'!$A:$B,2,0),IF(AW$2="least",VLOOKUP(AW20,'Key 1'!$A:$C,3,0),0)))</f>
        <v>B</v>
      </c>
      <c r="DB20" s="9" t="str">
        <f>IF($BH20="","",IF(AX$2="most",VLOOKUP(AX20,'Key 1'!$A:$B,2,0),IF(AX$2="least",VLOOKUP(AX20,'Key 1'!$A:$C,3,0),0)))</f>
        <v>D</v>
      </c>
      <c r="DC20" s="9" t="str">
        <f>IF($BH20="","",IF(AY$2="most",VLOOKUP(AY20,'Key 1'!$A:$B,2,0),IF(AY$2="least",VLOOKUP(AY20,'Key 1'!$A:$C,3,0),0)))</f>
        <v>A</v>
      </c>
      <c r="DD20" s="9" t="str">
        <f>IF($BH20="","",IF(AZ$2="most",VLOOKUP(AZ20,'Key 1'!$A:$B,2,0),IF(AZ$2="least",VLOOKUP(AZ20,'Key 1'!$A:$C,3,0),0)))</f>
        <v>B</v>
      </c>
      <c r="DE20" s="9" t="str">
        <f>IF($BH20="","",IF(BA$2="most",VLOOKUP(BA20,'Key 1'!$A:$B,2,0),IF(BA$2="least",VLOOKUP(BA20,'Key 1'!$A:$C,3,0),0)))</f>
        <v>A</v>
      </c>
      <c r="DF20" s="9" t="str">
        <f>IF($BH20="","",IF(BB$2="most",VLOOKUP(BB20,'Key 1'!$A:$B,2,0),IF(BB$2="least",VLOOKUP(BB20,'Key 1'!$A:$C,3,0),0)))</f>
        <v>B</v>
      </c>
      <c r="DG20" s="9" t="str">
        <f>IF($BH20="","",IF(BC$2="most",VLOOKUP(BC20,'Key 1'!$A:$B,2,0),IF(BC$2="least",VLOOKUP(BC20,'Key 1'!$A:$C,3,0),0)))</f>
        <v>A</v>
      </c>
      <c r="DH20" s="9" t="str">
        <f>IF($BH20="","",IF(BD$2="most",VLOOKUP(BD20,'Key 1'!$A:$B,2,0),IF(BD$2="least",VLOOKUP(BD20,'Key 1'!$A:$C,3,0),0)))</f>
        <v>D</v>
      </c>
      <c r="DI20" s="9" t="str">
        <f>IF($BH20="","",IF(BE$2="most",VLOOKUP(BE20,'Key 1'!$A:$B,2,0),IF(BE$2="least",VLOOKUP(BE20,'Key 1'!$A:$C,3,0),0)))</f>
        <v>A</v>
      </c>
      <c r="DJ20" s="9" t="str">
        <f>IF($BH20="","",IF(BF$2="most",VLOOKUP(BF20,'Key 1'!$A:$B,2,0),IF(BF$2="least",VLOOKUP(BF20,'Key 1'!$A:$C,3,0),0)))</f>
        <v>C</v>
      </c>
      <c r="DK20" s="9" t="str">
        <f>IF($BH20="","",IF(BG$2="most",VLOOKUP(BG20,'Key 1'!$A:$B,2,0),IF(BG$2="least",VLOOKUP(BG20,'Key 1'!$A:$C,3,0),0)))</f>
        <v>A</v>
      </c>
      <c r="DL20" s="9" t="str">
        <f>IF($BH20="","",IF(BH$2="most",VLOOKUP(BH20,'Key 1'!$A:$B,2,0),IF(BH$2="least",VLOOKUP(BH20,'Key 1'!$A:$C,3,0),0)))</f>
        <v>C</v>
      </c>
      <c r="DM20" s="9">
        <f t="shared" si="50"/>
        <v>17</v>
      </c>
      <c r="DN20" s="9">
        <f t="shared" si="51"/>
        <v>9</v>
      </c>
      <c r="DO20" s="9">
        <f t="shared" si="52"/>
        <v>0</v>
      </c>
      <c r="DP20" s="9">
        <f t="shared" si="53"/>
        <v>1</v>
      </c>
      <c r="DQ20" s="9">
        <f t="shared" si="54"/>
        <v>1</v>
      </c>
      <c r="DR20" s="9">
        <f t="shared" si="55"/>
        <v>2</v>
      </c>
      <c r="DS20" s="9">
        <f t="shared" si="56"/>
        <v>2</v>
      </c>
      <c r="DT20" s="9">
        <f t="shared" si="57"/>
        <v>10</v>
      </c>
      <c r="DU20" s="9">
        <f t="shared" si="58"/>
        <v>14</v>
      </c>
      <c r="DV20" s="9">
        <f t="shared" si="59"/>
        <v>0</v>
      </c>
    </row>
    <row r="21" spans="1:126" x14ac:dyDescent="0.35">
      <c r="A21" s="1" t="s">
        <v>324</v>
      </c>
      <c r="B21" s="1" t="s">
        <v>325</v>
      </c>
      <c r="C21" s="1" t="s">
        <v>290</v>
      </c>
      <c r="D21" s="1" t="s">
        <v>326</v>
      </c>
      <c r="E21" s="1" t="s">
        <v>124</v>
      </c>
      <c r="F21" s="1" t="s">
        <v>8</v>
      </c>
      <c r="G21" s="1" t="s">
        <v>125</v>
      </c>
      <c r="H21" s="1" t="s">
        <v>16</v>
      </c>
      <c r="I21" s="1" t="s">
        <v>19</v>
      </c>
      <c r="J21" s="1" t="s">
        <v>22</v>
      </c>
      <c r="K21" s="1" t="s">
        <v>26</v>
      </c>
      <c r="L21" s="1" t="s">
        <v>126</v>
      </c>
      <c r="M21" s="1" t="s">
        <v>128</v>
      </c>
      <c r="N21" s="1" t="s">
        <v>127</v>
      </c>
      <c r="O21" s="1" t="s">
        <v>31</v>
      </c>
      <c r="P21" s="1" t="s">
        <v>33</v>
      </c>
      <c r="Q21" s="1" t="s">
        <v>130</v>
      </c>
      <c r="R21" s="1" t="s">
        <v>37</v>
      </c>
      <c r="S21" s="1" t="s">
        <v>132</v>
      </c>
      <c r="T21" s="1" t="s">
        <v>42</v>
      </c>
      <c r="U21" s="1" t="s">
        <v>133</v>
      </c>
      <c r="V21" s="1" t="s">
        <v>135</v>
      </c>
      <c r="W21" s="1" t="s">
        <v>48</v>
      </c>
      <c r="X21" s="1" t="s">
        <v>47</v>
      </c>
      <c r="Y21" s="1" t="s">
        <v>53</v>
      </c>
      <c r="Z21" s="1" t="s">
        <v>51</v>
      </c>
      <c r="AA21" s="1" t="s">
        <v>58</v>
      </c>
      <c r="AB21" s="1" t="s">
        <v>138</v>
      </c>
      <c r="AC21" s="1" t="s">
        <v>59</v>
      </c>
      <c r="AD21" s="1" t="s">
        <v>62</v>
      </c>
      <c r="AE21" s="1" t="s">
        <v>64</v>
      </c>
      <c r="AF21" s="1" t="s">
        <v>63</v>
      </c>
      <c r="AG21" s="1" t="s">
        <v>69</v>
      </c>
      <c r="AH21" s="1" t="s">
        <v>141</v>
      </c>
      <c r="AI21" s="1" t="s">
        <v>71</v>
      </c>
      <c r="AJ21" s="1" t="s">
        <v>72</v>
      </c>
      <c r="AK21" s="1" t="s">
        <v>77</v>
      </c>
      <c r="AL21" s="1" t="s">
        <v>76</v>
      </c>
      <c r="AM21" s="1" t="s">
        <v>79</v>
      </c>
      <c r="AN21" s="1" t="s">
        <v>81</v>
      </c>
      <c r="AO21" s="1" t="s">
        <v>142</v>
      </c>
      <c r="AP21" s="1" t="s">
        <v>83</v>
      </c>
      <c r="AQ21" s="1" t="s">
        <v>88</v>
      </c>
      <c r="AR21" s="1" t="s">
        <v>90</v>
      </c>
      <c r="AS21" s="1" t="s">
        <v>143</v>
      </c>
      <c r="AT21" s="1" t="s">
        <v>93</v>
      </c>
      <c r="AU21" s="1" t="s">
        <v>99</v>
      </c>
      <c r="AV21" s="1" t="s">
        <v>98</v>
      </c>
      <c r="AW21" s="1" t="s">
        <v>100</v>
      </c>
      <c r="AX21" s="1" t="s">
        <v>101</v>
      </c>
      <c r="AY21" s="1" t="s">
        <v>146</v>
      </c>
      <c r="AZ21" s="1" t="s">
        <v>106</v>
      </c>
      <c r="BA21" s="1" t="s">
        <v>110</v>
      </c>
      <c r="BB21" s="1" t="s">
        <v>108</v>
      </c>
      <c r="BC21" s="1" t="s">
        <v>147</v>
      </c>
      <c r="BD21" s="1" t="s">
        <v>114</v>
      </c>
      <c r="BE21" s="1" t="s">
        <v>119</v>
      </c>
      <c r="BF21" s="1" t="s">
        <v>148</v>
      </c>
      <c r="BG21" s="1" t="s">
        <v>123</v>
      </c>
      <c r="BH21" s="1" t="s">
        <v>149</v>
      </c>
      <c r="BI21" s="9" t="str">
        <f>IF($BH21="","",IF(E$2="most",VLOOKUP(E21,'Key 1'!$A:$B,2,0),IF(E$2="least",VLOOKUP(E21,'Key 1'!$A:$C,3,0),0)))</f>
        <v>C</v>
      </c>
      <c r="BJ21" s="9" t="str">
        <f>IF($BH21="","",IF(F$2="most",VLOOKUP(F21,'Key 1'!$A:$B,2,0),IF(F$2="least",VLOOKUP(F21,'Key 1'!$A:$C,3,0),0)))</f>
        <v>B</v>
      </c>
      <c r="BK21" s="9" t="str">
        <f>IF($BH21="","",IF(G$2="most",VLOOKUP(G21,'Key 1'!$A:$B,2,0),IF(G$2="least",VLOOKUP(G21,'Key 1'!$A:$C,3,0),0)))</f>
        <v>B</v>
      </c>
      <c r="BL21" s="9" t="str">
        <f>IF($BH21="","",IF(H$2="most",VLOOKUP(H21,'Key 1'!$A:$B,2,0),IF(H$2="least",VLOOKUP(H21,'Key 1'!$A:$C,3,0),0)))</f>
        <v>A</v>
      </c>
      <c r="BM21" s="9" t="str">
        <f>IF($BH21="","",IF(I$2="most",VLOOKUP(I21,'Key 1'!$A:$B,2,0),IF(I$2="least",VLOOKUP(I21,'Key 1'!$A:$C,3,0),0)))</f>
        <v>A</v>
      </c>
      <c r="BN21" s="9" t="str">
        <f>IF($BH21="","",IF(J$2="most",VLOOKUP(J21,'Key 1'!$A:$B,2,0),IF(J$2="least",VLOOKUP(J21,'Key 1'!$A:$C,3,0),0)))</f>
        <v>D</v>
      </c>
      <c r="BO21" s="9" t="str">
        <f>IF($BH21="","",IF(K$2="most",VLOOKUP(K21,'Key 1'!$A:$B,2,0),IF(K$2="least",VLOOKUP(K21,'Key 1'!$A:$C,3,0),0)))</f>
        <v>B</v>
      </c>
      <c r="BP21" s="9" t="str">
        <f>IF($BH21="","",IF(L$2="most",VLOOKUP(L21,'Key 1'!$A:$B,2,0),IF(L$2="least",VLOOKUP(L21,'Key 1'!$A:$C,3,0),0)))</f>
        <v>D</v>
      </c>
      <c r="BQ21" s="9" t="str">
        <f>IF($BH21="","",IF(M$2="most",VLOOKUP(M21,'Key 1'!$A:$B,2,0),IF(M$2="least",VLOOKUP(M21,'Key 1'!$A:$C,3,0),0)))</f>
        <v>C</v>
      </c>
      <c r="BR21" s="9" t="str">
        <f>IF($BH21="","",IF(N$2="most",VLOOKUP(N21,'Key 1'!$A:$B,2,0),IF(N$2="least",VLOOKUP(N21,'Key 1'!$A:$C,3,0),0)))</f>
        <v>B</v>
      </c>
      <c r="BS21" s="9" t="str">
        <f>IF($BH21="","",IF(O$2="most",VLOOKUP(O21,'Key 1'!$A:$B,2,0),IF(O$2="least",VLOOKUP(O21,'Key 1'!$A:$C,3,0),0)))</f>
        <v>D</v>
      </c>
      <c r="BT21" s="9" t="str">
        <f>IF($BH21="","",IF(P$2="most",VLOOKUP(P21,'Key 1'!$A:$B,2,0),IF(P$2="least",VLOOKUP(P21,'Key 1'!$A:$C,3,0),0)))</f>
        <v>C</v>
      </c>
      <c r="BU21" s="9" t="str">
        <f>IF($BH21="","",IF(Q$2="most",VLOOKUP(Q21,'Key 1'!$A:$B,2,0),IF(Q$2="least",VLOOKUP(Q21,'Key 1'!$A:$C,3,0),0)))</f>
        <v>C</v>
      </c>
      <c r="BV21" s="9" t="str">
        <f>IF($BH21="","",IF(R$2="most",VLOOKUP(R21,'Key 1'!$A:$B,2,0),IF(R$2="least",VLOOKUP(R21,'Key 1'!$A:$C,3,0),0)))</f>
        <v>B</v>
      </c>
      <c r="BW21" s="9" t="str">
        <f>IF($BH21="","",IF(S$2="most",VLOOKUP(S21,'Key 1'!$A:$B,2,0),IF(S$2="least",VLOOKUP(S21,'Key 1'!$A:$C,3,0),0)))</f>
        <v>C</v>
      </c>
      <c r="BX21" s="9" t="str">
        <f>IF($BH21="","",IF(T$2="most",VLOOKUP(T21,'Key 1'!$A:$B,2,0),IF(T$2="least",VLOOKUP(T21,'Key 1'!$A:$C,3,0),0)))</f>
        <v>B</v>
      </c>
      <c r="BY21" s="9" t="str">
        <f>IF($BH21="","",IF(U$2="most",VLOOKUP(U21,'Key 1'!$A:$B,2,0),IF(U$2="least",VLOOKUP(U21,'Key 1'!$A:$C,3,0),0)))</f>
        <v>C</v>
      </c>
      <c r="BZ21" s="9" t="str">
        <f>IF($BH21="","",IF(V$2="most",VLOOKUP(V21,'Key 1'!$A:$B,2,0),IF(V$2="least",VLOOKUP(V21,'Key 1'!$A:$C,3,0),0)))</f>
        <v>B</v>
      </c>
      <c r="CA21" s="9" t="str">
        <f>IF($BH21="","",IF(W$2="most",VLOOKUP(W21,'Key 1'!$A:$B,2,0),IF(W$2="least",VLOOKUP(W21,'Key 1'!$A:$C,3,0),0)))</f>
        <v>A</v>
      </c>
      <c r="CB21" s="9" t="str">
        <f>IF($BH21="","",IF(X$2="most",VLOOKUP(X21,'Key 1'!$A:$B,2,0),IF(X$2="least",VLOOKUP(X21,'Key 1'!$A:$C,3,0),0)))</f>
        <v>B</v>
      </c>
      <c r="CC21" s="9" t="str">
        <f>IF($BH21="","",IF(Y$2="most",VLOOKUP(Y21,'Key 1'!$A:$B,2,0),IF(Y$2="least",VLOOKUP(Y21,'Key 1'!$A:$C,3,0),0)))</f>
        <v>B</v>
      </c>
      <c r="CD21" s="9" t="str">
        <f>IF($BH21="","",IF(Z$2="most",VLOOKUP(Z21,'Key 1'!$A:$B,2,0),IF(Z$2="least",VLOOKUP(Z21,'Key 1'!$A:$C,3,0),0)))</f>
        <v>C</v>
      </c>
      <c r="CE21" s="9" t="str">
        <f>IF($BH21="","",IF(AA$2="most",VLOOKUP(AA21,'Key 1'!$A:$B,2,0),IF(AA$2="least",VLOOKUP(AA21,'Key 1'!$A:$C,3,0),0)))</f>
        <v>B</v>
      </c>
      <c r="CF21" s="9" t="str">
        <f>IF($BH21="","",IF(AB$2="most",VLOOKUP(AB21,'Key 1'!$A:$B,2,0),IF(AB$2="least",VLOOKUP(AB21,'Key 1'!$A:$C,3,0),0)))</f>
        <v>A</v>
      </c>
      <c r="CG21" s="9" t="str">
        <f>IF($BH21="","",IF(AC$2="most",VLOOKUP(AC21,'Key 1'!$A:$B,2,0),IF(AC$2="least",VLOOKUP(AC21,'Key 1'!$A:$C,3,0),0)))</f>
        <v>B</v>
      </c>
      <c r="CH21" s="9" t="str">
        <f>IF($BH21="","",IF(AD$2="most",VLOOKUP(AD21,'Key 1'!$A:$B,2,0),IF(AD$2="least",VLOOKUP(AD21,'Key 1'!$A:$C,3,0),0)))</f>
        <v>C</v>
      </c>
      <c r="CI21" s="9" t="str">
        <f>IF($BH21="","",IF(AE$2="most",VLOOKUP(AE21,'Key 1'!$A:$B,2,0),IF(AE$2="least",VLOOKUP(AE21,'Key 1'!$A:$C,3,0),0)))</f>
        <v>D</v>
      </c>
      <c r="CJ21" s="9" t="str">
        <f>IF($BH21="","",IF(AF$2="most",VLOOKUP(AF21,'Key 1'!$A:$B,2,0),IF(AF$2="least",VLOOKUP(AF21,'Key 1'!$A:$C,3,0),0)))</f>
        <v>C</v>
      </c>
      <c r="CK21" s="9" t="str">
        <f>IF($BH21="","",IF(AG$2="most",VLOOKUP(AG21,'Key 1'!$A:$B,2,0),IF(AG$2="least",VLOOKUP(AG21,'Key 1'!$A:$C,3,0),0)))</f>
        <v>B</v>
      </c>
      <c r="CL21" s="9" t="str">
        <f>IF($BH21="","",IF(AH$2="most",VLOOKUP(AH21,'Key 1'!$A:$B,2,0),IF(AH$2="least",VLOOKUP(AH21,'Key 1'!$A:$C,3,0),0)))</f>
        <v>N</v>
      </c>
      <c r="CM21" s="9" t="str">
        <f>IF($BH21="","",IF(AI$2="most",VLOOKUP(AI21,'Key 1'!$A:$B,2,0),IF(AI$2="least",VLOOKUP(AI21,'Key 1'!$A:$C,3,0),0)))</f>
        <v>C</v>
      </c>
      <c r="CN21" s="9" t="str">
        <f>IF($BH21="","",IF(AJ$2="most",VLOOKUP(AJ21,'Key 1'!$A:$B,2,0),IF(AJ$2="least",VLOOKUP(AJ21,'Key 1'!$A:$C,3,0),0)))</f>
        <v>B</v>
      </c>
      <c r="CO21" s="9" t="str">
        <f>IF($BH21="","",IF(AK$2="most",VLOOKUP(AK21,'Key 1'!$A:$B,2,0),IF(AK$2="least",VLOOKUP(AK21,'Key 1'!$A:$C,3,0),0)))</f>
        <v>B</v>
      </c>
      <c r="CP21" s="9" t="str">
        <f>IF($BH21="","",IF(AL$2="most",VLOOKUP(AL21,'Key 1'!$A:$B,2,0),IF(AL$2="least",VLOOKUP(AL21,'Key 1'!$A:$C,3,0),0)))</f>
        <v>D</v>
      </c>
      <c r="CQ21" s="9" t="str">
        <f>IF($BH21="","",IF(AM$2="most",VLOOKUP(AM21,'Key 1'!$A:$B,2,0),IF(AM$2="least",VLOOKUP(AM21,'Key 1'!$A:$C,3,0),0)))</f>
        <v>D</v>
      </c>
      <c r="CR21" s="9" t="str">
        <f>IF($BH21="","",IF(AN$2="most",VLOOKUP(AN21,'Key 1'!$A:$B,2,0),IF(AN$2="least",VLOOKUP(AN21,'Key 1'!$A:$C,3,0),0)))</f>
        <v>C</v>
      </c>
      <c r="CS21" s="9" t="str">
        <f>IF($BH21="","",IF(AO$2="most",VLOOKUP(AO21,'Key 1'!$A:$B,2,0),IF(AO$2="least",VLOOKUP(AO21,'Key 1'!$A:$C,3,0),0)))</f>
        <v>D</v>
      </c>
      <c r="CT21" s="9" t="str">
        <f>IF($BH21="","",IF(AP$2="most",VLOOKUP(AP21,'Key 1'!$A:$B,2,0),IF(AP$2="least",VLOOKUP(AP21,'Key 1'!$A:$C,3,0),0)))</f>
        <v>B</v>
      </c>
      <c r="CU21" s="9" t="str">
        <f>IF($BH21="","",IF(AQ$2="most",VLOOKUP(AQ21,'Key 1'!$A:$B,2,0),IF(AQ$2="least",VLOOKUP(AQ21,'Key 1'!$A:$C,3,0),0)))</f>
        <v>D</v>
      </c>
      <c r="CV21" s="9" t="str">
        <f>IF($BH21="","",IF(AR$2="most",VLOOKUP(AR21,'Key 1'!$A:$B,2,0),IF(AR$2="least",VLOOKUP(AR21,'Key 1'!$A:$C,3,0),0)))</f>
        <v>B</v>
      </c>
      <c r="CW21" s="9" t="str">
        <f>IF($BH21="","",IF(AS$2="most",VLOOKUP(AS21,'Key 1'!$A:$B,2,0),IF(AS$2="least",VLOOKUP(AS21,'Key 1'!$A:$C,3,0),0)))</f>
        <v>B</v>
      </c>
      <c r="CX21" s="9" t="str">
        <f>IF($BH21="","",IF(AT$2="most",VLOOKUP(AT21,'Key 1'!$A:$B,2,0),IF(AT$2="least",VLOOKUP(AT21,'Key 1'!$A:$C,3,0),0)))</f>
        <v>S</v>
      </c>
      <c r="CY21" s="9" t="str">
        <f>IF($BH21="","",IF(AU$2="most",VLOOKUP(AU21,'Key 1'!$A:$B,2,0),IF(AU$2="least",VLOOKUP(AU21,'Key 1'!$A:$C,3,0),0)))</f>
        <v>D</v>
      </c>
      <c r="CZ21" s="9" t="str">
        <f>IF($BH21="","",IF(AV$2="most",VLOOKUP(AV21,'Key 1'!$A:$B,2,0),IF(AV$2="least",VLOOKUP(AV21,'Key 1'!$A:$C,3,0),0)))</f>
        <v>B</v>
      </c>
      <c r="DA21" s="9" t="str">
        <f>IF($BH21="","",IF(AW$2="most",VLOOKUP(AW21,'Key 1'!$A:$B,2,0),IF(AW$2="least",VLOOKUP(AW21,'Key 1'!$A:$C,3,0),0)))</f>
        <v>A</v>
      </c>
      <c r="DB21" s="9" t="str">
        <f>IF($BH21="","",IF(AX$2="most",VLOOKUP(AX21,'Key 1'!$A:$B,2,0),IF(AX$2="least",VLOOKUP(AX21,'Key 1'!$A:$C,3,0),0)))</f>
        <v>C</v>
      </c>
      <c r="DC21" s="9" t="str">
        <f>IF($BH21="","",IF(AY$2="most",VLOOKUP(AY21,'Key 1'!$A:$B,2,0),IF(AY$2="least",VLOOKUP(AY21,'Key 1'!$A:$C,3,0),0)))</f>
        <v>C</v>
      </c>
      <c r="DD21" s="9" t="str">
        <f>IF($BH21="","",IF(AZ$2="most",VLOOKUP(AZ21,'Key 1'!$A:$B,2,0),IF(AZ$2="least",VLOOKUP(AZ21,'Key 1'!$A:$C,3,0),0)))</f>
        <v>B</v>
      </c>
      <c r="DE21" s="9" t="str">
        <f>IF($BH21="","",IF(BA$2="most",VLOOKUP(BA21,'Key 1'!$A:$B,2,0),IF(BA$2="least",VLOOKUP(BA21,'Key 1'!$A:$C,3,0),0)))</f>
        <v>D</v>
      </c>
      <c r="DF21" s="9" t="str">
        <f>IF($BH21="","",IF(BB$2="most",VLOOKUP(BB21,'Key 1'!$A:$B,2,0),IF(BB$2="least",VLOOKUP(BB21,'Key 1'!$A:$C,3,0),0)))</f>
        <v>B</v>
      </c>
      <c r="DG21" s="9" t="str">
        <f>IF($BH21="","",IF(BC$2="most",VLOOKUP(BC21,'Key 1'!$A:$B,2,0),IF(BC$2="least",VLOOKUP(BC21,'Key 1'!$A:$C,3,0),0)))</f>
        <v>D</v>
      </c>
      <c r="DH21" s="9" t="str">
        <f>IF($BH21="","",IF(BD$2="most",VLOOKUP(BD21,'Key 1'!$A:$B,2,0),IF(BD$2="least",VLOOKUP(BD21,'Key 1'!$A:$C,3,0),0)))</f>
        <v>B</v>
      </c>
      <c r="DI21" s="9" t="str">
        <f>IF($BH21="","",IF(BE$2="most",VLOOKUP(BE21,'Key 1'!$A:$B,2,0),IF(BE$2="least",VLOOKUP(BE21,'Key 1'!$A:$C,3,0),0)))</f>
        <v>C</v>
      </c>
      <c r="DJ21" s="9" t="str">
        <f>IF($BH21="","",IF(BF$2="most",VLOOKUP(BF21,'Key 1'!$A:$B,2,0),IF(BF$2="least",VLOOKUP(BF21,'Key 1'!$A:$C,3,0),0)))</f>
        <v>B</v>
      </c>
      <c r="DK21" s="9" t="str">
        <f>IF($BH21="","",IF(BG$2="most",VLOOKUP(BG21,'Key 1'!$A:$B,2,0),IF(BG$2="least",VLOOKUP(BG21,'Key 1'!$A:$C,3,0),0)))</f>
        <v>D</v>
      </c>
      <c r="DL21" s="9" t="str">
        <f>IF($BH21="","",IF(BH$2="most",VLOOKUP(BH21,'Key 1'!$A:$B,2,0),IF(BH$2="least",VLOOKUP(BH21,'Key 1'!$A:$C,3,0),0)))</f>
        <v>B</v>
      </c>
      <c r="DM21" s="9">
        <f t="shared" si="50"/>
        <v>3</v>
      </c>
      <c r="DN21" s="9">
        <f t="shared" si="51"/>
        <v>8</v>
      </c>
      <c r="DO21" s="9">
        <f t="shared" si="52"/>
        <v>8</v>
      </c>
      <c r="DP21" s="9">
        <f t="shared" si="53"/>
        <v>9</v>
      </c>
      <c r="DQ21" s="9">
        <f t="shared" si="54"/>
        <v>0</v>
      </c>
      <c r="DR21" s="9">
        <f t="shared" si="55"/>
        <v>2</v>
      </c>
      <c r="DS21" s="9">
        <f t="shared" si="56"/>
        <v>15</v>
      </c>
      <c r="DT21" s="9">
        <f t="shared" si="57"/>
        <v>6</v>
      </c>
      <c r="DU21" s="9">
        <f t="shared" si="58"/>
        <v>3</v>
      </c>
      <c r="DV21" s="9">
        <f t="shared" si="59"/>
        <v>1</v>
      </c>
    </row>
    <row r="22" spans="1:126" x14ac:dyDescent="0.35">
      <c r="A22" s="1" t="s">
        <v>327</v>
      </c>
      <c r="B22" s="1" t="s">
        <v>328</v>
      </c>
      <c r="C22" s="1" t="s">
        <v>329</v>
      </c>
      <c r="D22" s="1" t="s">
        <v>330</v>
      </c>
      <c r="E22" s="1" t="s">
        <v>6</v>
      </c>
      <c r="F22" s="1" t="s">
        <v>8</v>
      </c>
      <c r="G22" s="1" t="s">
        <v>125</v>
      </c>
      <c r="H22" s="1" t="s">
        <v>16</v>
      </c>
      <c r="I22" s="1" t="s">
        <v>19</v>
      </c>
      <c r="J22" s="1" t="s">
        <v>21</v>
      </c>
      <c r="K22" s="1" t="s">
        <v>23</v>
      </c>
      <c r="L22" s="1" t="s">
        <v>126</v>
      </c>
      <c r="M22" s="1" t="s">
        <v>128</v>
      </c>
      <c r="N22" s="1" t="s">
        <v>29</v>
      </c>
      <c r="O22" s="1" t="s">
        <v>33</v>
      </c>
      <c r="P22" s="1" t="s">
        <v>129</v>
      </c>
      <c r="Q22" s="1" t="s">
        <v>35</v>
      </c>
      <c r="R22" s="1" t="s">
        <v>37</v>
      </c>
      <c r="S22" s="1" t="s">
        <v>41</v>
      </c>
      <c r="T22" s="1" t="s">
        <v>131</v>
      </c>
      <c r="U22" s="1" t="s">
        <v>44</v>
      </c>
      <c r="V22" s="1" t="s">
        <v>133</v>
      </c>
      <c r="W22" s="1" t="s">
        <v>47</v>
      </c>
      <c r="X22" s="1" t="s">
        <v>49</v>
      </c>
      <c r="Y22" s="1" t="s">
        <v>54</v>
      </c>
      <c r="Z22" s="1" t="s">
        <v>137</v>
      </c>
      <c r="AA22" s="1" t="s">
        <v>56</v>
      </c>
      <c r="AB22" s="1" t="s">
        <v>139</v>
      </c>
      <c r="AC22" s="1" t="s">
        <v>61</v>
      </c>
      <c r="AD22" s="1" t="s">
        <v>59</v>
      </c>
      <c r="AE22" s="1" t="s">
        <v>64</v>
      </c>
      <c r="AF22" s="1" t="s">
        <v>63</v>
      </c>
      <c r="AG22" s="1" t="s">
        <v>67</v>
      </c>
      <c r="AH22" s="1" t="s">
        <v>69</v>
      </c>
      <c r="AI22" s="1" t="s">
        <v>73</v>
      </c>
      <c r="AJ22" s="1" t="s">
        <v>71</v>
      </c>
      <c r="AK22" s="1" t="s">
        <v>75</v>
      </c>
      <c r="AL22" s="1" t="s">
        <v>78</v>
      </c>
      <c r="AM22" s="1" t="s">
        <v>79</v>
      </c>
      <c r="AN22" s="1" t="s">
        <v>81</v>
      </c>
      <c r="AO22" s="1" t="s">
        <v>83</v>
      </c>
      <c r="AP22" s="1" t="s">
        <v>142</v>
      </c>
      <c r="AQ22" s="1" t="s">
        <v>88</v>
      </c>
      <c r="AR22" s="1" t="s">
        <v>87</v>
      </c>
      <c r="AS22" s="1" t="s">
        <v>91</v>
      </c>
      <c r="AT22" s="1" t="s">
        <v>93</v>
      </c>
      <c r="AU22" s="1" t="s">
        <v>96</v>
      </c>
      <c r="AV22" s="1" t="s">
        <v>98</v>
      </c>
      <c r="AW22" s="1" t="s">
        <v>101</v>
      </c>
      <c r="AX22" s="1" t="s">
        <v>100</v>
      </c>
      <c r="AY22" s="1" t="s">
        <v>104</v>
      </c>
      <c r="AZ22" s="1" t="s">
        <v>106</v>
      </c>
      <c r="BA22" s="1" t="s">
        <v>110</v>
      </c>
      <c r="BB22" s="1" t="s">
        <v>109</v>
      </c>
      <c r="BC22" s="1" t="s">
        <v>114</v>
      </c>
      <c r="BD22" s="1" t="s">
        <v>113</v>
      </c>
      <c r="BE22" s="1" t="s">
        <v>117</v>
      </c>
      <c r="BF22" s="1" t="s">
        <v>148</v>
      </c>
      <c r="BG22" s="1" t="s">
        <v>120</v>
      </c>
      <c r="BH22" s="1" t="s">
        <v>122</v>
      </c>
      <c r="BI22" s="9" t="str">
        <f>IF($BH22="","",IF(E$2="most",VLOOKUP(E22,'Key 1'!$A:$B,2,0),IF(E$2="least",VLOOKUP(E22,'Key 1'!$A:$C,3,0),0)))</f>
        <v>A</v>
      </c>
      <c r="BJ22" s="9" t="str">
        <f>IF($BH22="","",IF(F$2="most",VLOOKUP(F22,'Key 1'!$A:$B,2,0),IF(F$2="least",VLOOKUP(F22,'Key 1'!$A:$C,3,0),0)))</f>
        <v>B</v>
      </c>
      <c r="BK22" s="9" t="str">
        <f>IF($BH22="","",IF(G$2="most",VLOOKUP(G22,'Key 1'!$A:$B,2,0),IF(G$2="least",VLOOKUP(G22,'Key 1'!$A:$C,3,0),0)))</f>
        <v>B</v>
      </c>
      <c r="BL22" s="9" t="str">
        <f>IF($BH22="","",IF(H$2="most",VLOOKUP(H22,'Key 1'!$A:$B,2,0),IF(H$2="least",VLOOKUP(H22,'Key 1'!$A:$C,3,0),0)))</f>
        <v>A</v>
      </c>
      <c r="BM22" s="9" t="str">
        <f>IF($BH22="","",IF(I$2="most",VLOOKUP(I22,'Key 1'!$A:$B,2,0),IF(I$2="least",VLOOKUP(I22,'Key 1'!$A:$C,3,0),0)))</f>
        <v>A</v>
      </c>
      <c r="BN22" s="9" t="str">
        <f>IF($BH22="","",IF(J$2="most",VLOOKUP(J22,'Key 1'!$A:$B,2,0),IF(J$2="least",VLOOKUP(J22,'Key 1'!$A:$C,3,0),0)))</f>
        <v>B</v>
      </c>
      <c r="BO22" s="9" t="str">
        <f>IF($BH22="","",IF(K$2="most",VLOOKUP(K22,'Key 1'!$A:$B,2,0),IF(K$2="least",VLOOKUP(K22,'Key 1'!$A:$C,3,0),0)))</f>
        <v>A</v>
      </c>
      <c r="BP22" s="9" t="str">
        <f>IF($BH22="","",IF(L$2="most",VLOOKUP(L22,'Key 1'!$A:$B,2,0),IF(L$2="least",VLOOKUP(L22,'Key 1'!$A:$C,3,0),0)))</f>
        <v>D</v>
      </c>
      <c r="BQ22" s="9" t="str">
        <f>IF($BH22="","",IF(M$2="most",VLOOKUP(M22,'Key 1'!$A:$B,2,0),IF(M$2="least",VLOOKUP(M22,'Key 1'!$A:$C,3,0),0)))</f>
        <v>C</v>
      </c>
      <c r="BR22" s="9" t="str">
        <f>IF($BH22="","",IF(N$2="most",VLOOKUP(N22,'Key 1'!$A:$B,2,0),IF(N$2="least",VLOOKUP(N22,'Key 1'!$A:$C,3,0),0)))</f>
        <v>A</v>
      </c>
      <c r="BS22" s="9" t="str">
        <f>IF($BH22="","",IF(O$2="most",VLOOKUP(O22,'Key 1'!$A:$B,2,0),IF(O$2="least",VLOOKUP(O22,'Key 1'!$A:$C,3,0),0)))</f>
        <v>N</v>
      </c>
      <c r="BT22" s="9" t="str">
        <f>IF($BH22="","",IF(P$2="most",VLOOKUP(P22,'Key 1'!$A:$B,2,0),IF(P$2="least",VLOOKUP(P22,'Key 1'!$A:$C,3,0),0)))</f>
        <v>N</v>
      </c>
      <c r="BU22" s="9" t="str">
        <f>IF($BH22="","",IF(Q$2="most",VLOOKUP(Q22,'Key 1'!$A:$B,2,0),IF(Q$2="least",VLOOKUP(Q22,'Key 1'!$A:$C,3,0),0)))</f>
        <v>A</v>
      </c>
      <c r="BV22" s="9" t="str">
        <f>IF($BH22="","",IF(R$2="most",VLOOKUP(R22,'Key 1'!$A:$B,2,0),IF(R$2="least",VLOOKUP(R22,'Key 1'!$A:$C,3,0),0)))</f>
        <v>B</v>
      </c>
      <c r="BW22" s="9" t="str">
        <f>IF($BH22="","",IF(S$2="most",VLOOKUP(S22,'Key 1'!$A:$B,2,0),IF(S$2="least",VLOOKUP(S22,'Key 1'!$A:$C,3,0),0)))</f>
        <v>D</v>
      </c>
      <c r="BX22" s="9" t="str">
        <f>IF($BH22="","",IF(T$2="most",VLOOKUP(T22,'Key 1'!$A:$B,2,0),IF(T$2="least",VLOOKUP(T22,'Key 1'!$A:$C,3,0),0)))</f>
        <v>A</v>
      </c>
      <c r="BY22" s="9" t="str">
        <f>IF($BH22="","",IF(U$2="most",VLOOKUP(U22,'Key 1'!$A:$B,2,0),IF(U$2="least",VLOOKUP(U22,'Key 1'!$A:$C,3,0),0)))</f>
        <v>D</v>
      </c>
      <c r="BZ22" s="9" t="str">
        <f>IF($BH22="","",IF(V$2="most",VLOOKUP(V22,'Key 1'!$A:$B,2,0),IF(V$2="least",VLOOKUP(V22,'Key 1'!$A:$C,3,0),0)))</f>
        <v>C</v>
      </c>
      <c r="CA22" s="9" t="str">
        <f>IF($BH22="","",IF(W$2="most",VLOOKUP(W22,'Key 1'!$A:$B,2,0),IF(W$2="least",VLOOKUP(W22,'Key 1'!$A:$C,3,0),0)))</f>
        <v>B</v>
      </c>
      <c r="CB22" s="9" t="str">
        <f>IF($BH22="","",IF(X$2="most",VLOOKUP(X22,'Key 1'!$A:$B,2,0),IF(X$2="least",VLOOKUP(X22,'Key 1'!$A:$C,3,0),0)))</f>
        <v>D</v>
      </c>
      <c r="CC22" s="9" t="str">
        <f>IF($BH22="","",IF(Y$2="most",VLOOKUP(Y22,'Key 1'!$A:$B,2,0),IF(Y$2="least",VLOOKUP(Y22,'Key 1'!$A:$C,3,0),0)))</f>
        <v>A</v>
      </c>
      <c r="CD22" s="9" t="str">
        <f>IF($BH22="","",IF(Z$2="most",VLOOKUP(Z22,'Key 1'!$A:$B,2,0),IF(Z$2="least",VLOOKUP(Z22,'Key 1'!$A:$C,3,0),0)))</f>
        <v>D</v>
      </c>
      <c r="CE22" s="9" t="str">
        <f>IF($BH22="","",IF(AA$2="most",VLOOKUP(AA22,'Key 1'!$A:$B,2,0),IF(AA$2="least",VLOOKUP(AA22,'Key 1'!$A:$C,3,0),0)))</f>
        <v>D</v>
      </c>
      <c r="CF22" s="9" t="str">
        <f>IF($BH22="","",IF(AB$2="most",VLOOKUP(AB22,'Key 1'!$A:$B,2,0),IF(AB$2="least",VLOOKUP(AB22,'Key 1'!$A:$C,3,0),0)))</f>
        <v>C</v>
      </c>
      <c r="CG22" s="9" t="str">
        <f>IF($BH22="","",IF(AC$2="most",VLOOKUP(AC22,'Key 1'!$A:$B,2,0),IF(AC$2="least",VLOOKUP(AC22,'Key 1'!$A:$C,3,0),0)))</f>
        <v>A</v>
      </c>
      <c r="CH22" s="9" t="str">
        <f>IF($BH22="","",IF(AD$2="most",VLOOKUP(AD22,'Key 1'!$A:$B,2,0),IF(AD$2="least",VLOOKUP(AD22,'Key 1'!$A:$C,3,0),0)))</f>
        <v>B</v>
      </c>
      <c r="CI22" s="9" t="str">
        <f>IF($BH22="","",IF(AE$2="most",VLOOKUP(AE22,'Key 1'!$A:$B,2,0),IF(AE$2="least",VLOOKUP(AE22,'Key 1'!$A:$C,3,0),0)))</f>
        <v>D</v>
      </c>
      <c r="CJ22" s="9" t="str">
        <f>IF($BH22="","",IF(AF$2="most",VLOOKUP(AF22,'Key 1'!$A:$B,2,0),IF(AF$2="least",VLOOKUP(AF22,'Key 1'!$A:$C,3,0),0)))</f>
        <v>C</v>
      </c>
      <c r="CK22" s="9" t="str">
        <f>IF($BH22="","",IF(AG$2="most",VLOOKUP(AG22,'Key 1'!$A:$B,2,0),IF(AG$2="least",VLOOKUP(AG22,'Key 1'!$A:$C,3,0),0)))</f>
        <v>A</v>
      </c>
      <c r="CL22" s="9" t="str">
        <f>IF($BH22="","",IF(AH$2="most",VLOOKUP(AH22,'Key 1'!$A:$B,2,0),IF(AH$2="least",VLOOKUP(AH22,'Key 1'!$A:$C,3,0),0)))</f>
        <v>B</v>
      </c>
      <c r="CM22" s="9" t="str">
        <f>IF($BH22="","",IF(AI$2="most",VLOOKUP(AI22,'Key 1'!$A:$B,2,0),IF(AI$2="least",VLOOKUP(AI22,'Key 1'!$A:$C,3,0),0)))</f>
        <v>D</v>
      </c>
      <c r="CN22" s="9" t="str">
        <f>IF($BH22="","",IF(AJ$2="most",VLOOKUP(AJ22,'Key 1'!$A:$B,2,0),IF(AJ$2="least",VLOOKUP(AJ22,'Key 1'!$A:$C,3,0),0)))</f>
        <v>C</v>
      </c>
      <c r="CO22" s="9" t="str">
        <f>IF($BH22="","",IF(AK$2="most",VLOOKUP(AK22,'Key 1'!$A:$B,2,0),IF(AK$2="least",VLOOKUP(AK22,'Key 1'!$A:$C,3,0),0)))</f>
        <v>A</v>
      </c>
      <c r="CP22" s="9" t="str">
        <f>IF($BH22="","",IF(AL$2="most",VLOOKUP(AL22,'Key 1'!$A:$B,2,0),IF(AL$2="least",VLOOKUP(AL22,'Key 1'!$A:$C,3,0),0)))</f>
        <v>C</v>
      </c>
      <c r="CQ22" s="9" t="str">
        <f>IF($BH22="","",IF(AM$2="most",VLOOKUP(AM22,'Key 1'!$A:$B,2,0),IF(AM$2="least",VLOOKUP(AM22,'Key 1'!$A:$C,3,0),0)))</f>
        <v>D</v>
      </c>
      <c r="CR22" s="9" t="str">
        <f>IF($BH22="","",IF(AN$2="most",VLOOKUP(AN22,'Key 1'!$A:$B,2,0),IF(AN$2="least",VLOOKUP(AN22,'Key 1'!$A:$C,3,0),0)))</f>
        <v>C</v>
      </c>
      <c r="CS22" s="9" t="str">
        <f>IF($BH22="","",IF(AO$2="most",VLOOKUP(AO22,'Key 1'!$A:$B,2,0),IF(AO$2="least",VLOOKUP(AO22,'Key 1'!$A:$C,3,0),0)))</f>
        <v>B</v>
      </c>
      <c r="CT22" s="9" t="str">
        <f>IF($BH22="","",IF(AP$2="most",VLOOKUP(AP22,'Key 1'!$A:$B,2,0),IF(AP$2="least",VLOOKUP(AP22,'Key 1'!$A:$C,3,0),0)))</f>
        <v>D</v>
      </c>
      <c r="CU22" s="9" t="str">
        <f>IF($BH22="","",IF(AQ$2="most",VLOOKUP(AQ22,'Key 1'!$A:$B,2,0),IF(AQ$2="least",VLOOKUP(AQ22,'Key 1'!$A:$C,3,0),0)))</f>
        <v>D</v>
      </c>
      <c r="CV22" s="9" t="str">
        <f>IF($BH22="","",IF(AR$2="most",VLOOKUP(AR22,'Key 1'!$A:$B,2,0),IF(AR$2="least",VLOOKUP(AR22,'Key 1'!$A:$C,3,0),0)))</f>
        <v>A</v>
      </c>
      <c r="CW22" s="9" t="str">
        <f>IF($BH22="","",IF(AS$2="most",VLOOKUP(AS22,'Key 1'!$A:$B,2,0),IF(AS$2="least",VLOOKUP(AS22,'Key 1'!$A:$C,3,0),0)))</f>
        <v>C</v>
      </c>
      <c r="CX22" s="9" t="str">
        <f>IF($BH22="","",IF(AT$2="most",VLOOKUP(AT22,'Key 1'!$A:$B,2,0),IF(AT$2="least",VLOOKUP(AT22,'Key 1'!$A:$C,3,0),0)))</f>
        <v>S</v>
      </c>
      <c r="CY22" s="9" t="str">
        <f>IF($BH22="","",IF(AU$2="most",VLOOKUP(AU22,'Key 1'!$A:$B,2,0),IF(AU$2="least",VLOOKUP(AU22,'Key 1'!$A:$C,3,0),0)))</f>
        <v>A</v>
      </c>
      <c r="CZ22" s="9" t="str">
        <f>IF($BH22="","",IF(AV$2="most",VLOOKUP(AV22,'Key 1'!$A:$B,2,0),IF(AV$2="least",VLOOKUP(AV22,'Key 1'!$A:$C,3,0),0)))</f>
        <v>B</v>
      </c>
      <c r="DA22" s="9" t="str">
        <f>IF($BH22="","",IF(AW$2="most",VLOOKUP(AW22,'Key 1'!$A:$B,2,0),IF(AW$2="least",VLOOKUP(AW22,'Key 1'!$A:$C,3,0),0)))</f>
        <v>C</v>
      </c>
      <c r="DB22" s="9" t="str">
        <f>IF($BH22="","",IF(AX$2="most",VLOOKUP(AX22,'Key 1'!$A:$B,2,0),IF(AX$2="least",VLOOKUP(AX22,'Key 1'!$A:$C,3,0),0)))</f>
        <v>A</v>
      </c>
      <c r="DC22" s="9" t="str">
        <f>IF($BH22="","",IF(AY$2="most",VLOOKUP(AY22,'Key 1'!$A:$B,2,0),IF(AY$2="least",VLOOKUP(AY22,'Key 1'!$A:$C,3,0),0)))</f>
        <v>A</v>
      </c>
      <c r="DD22" s="9" t="str">
        <f>IF($BH22="","",IF(AZ$2="most",VLOOKUP(AZ22,'Key 1'!$A:$B,2,0),IF(AZ$2="least",VLOOKUP(AZ22,'Key 1'!$A:$C,3,0),0)))</f>
        <v>B</v>
      </c>
      <c r="DE22" s="9" t="str">
        <f>IF($BH22="","",IF(BA$2="most",VLOOKUP(BA22,'Key 1'!$A:$B,2,0),IF(BA$2="least",VLOOKUP(BA22,'Key 1'!$A:$C,3,0),0)))</f>
        <v>D</v>
      </c>
      <c r="DF22" s="9" t="str">
        <f>IF($BH22="","",IF(BB$2="most",VLOOKUP(BB22,'Key 1'!$A:$B,2,0),IF(BB$2="least",VLOOKUP(BB22,'Key 1'!$A:$C,3,0),0)))</f>
        <v>C</v>
      </c>
      <c r="DG22" s="9" t="str">
        <f>IF($BH22="","",IF(BC$2="most",VLOOKUP(BC22,'Key 1'!$A:$B,2,0),IF(BC$2="least",VLOOKUP(BC22,'Key 1'!$A:$C,3,0),0)))</f>
        <v>B</v>
      </c>
      <c r="DH22" s="9" t="str">
        <f>IF($BH22="","",IF(BD$2="most",VLOOKUP(BD22,'Key 1'!$A:$B,2,0),IF(BD$2="least",VLOOKUP(BD22,'Key 1'!$A:$C,3,0),0)))</f>
        <v>C</v>
      </c>
      <c r="DI22" s="9" t="str">
        <f>IF($BH22="","",IF(BE$2="most",VLOOKUP(BE22,'Key 1'!$A:$B,2,0),IF(BE$2="least",VLOOKUP(BE22,'Key 1'!$A:$C,3,0),0)))</f>
        <v>D</v>
      </c>
      <c r="DJ22" s="9" t="str">
        <f>IF($BH22="","",IF(BF$2="most",VLOOKUP(BF22,'Key 1'!$A:$B,2,0),IF(BF$2="least",VLOOKUP(BF22,'Key 1'!$A:$C,3,0),0)))</f>
        <v>B</v>
      </c>
      <c r="DK22" s="9" t="str">
        <f>IF($BH22="","",IF(BG$2="most",VLOOKUP(BG22,'Key 1'!$A:$B,2,0),IF(BG$2="least",VLOOKUP(BG22,'Key 1'!$A:$C,3,0),0)))</f>
        <v>C</v>
      </c>
      <c r="DL22" s="9" t="str">
        <f>IF($BH22="","",IF(BH$2="most",VLOOKUP(BH22,'Key 1'!$A:$B,2,0),IF(BH$2="least",VLOOKUP(BH22,'Key 1'!$A:$C,3,0),0)))</f>
        <v>A</v>
      </c>
      <c r="DM22" s="9">
        <f t="shared" si="50"/>
        <v>10</v>
      </c>
      <c r="DN22" s="9">
        <f t="shared" si="51"/>
        <v>4</v>
      </c>
      <c r="DO22" s="9">
        <f t="shared" si="52"/>
        <v>4</v>
      </c>
      <c r="DP22" s="9">
        <f t="shared" si="53"/>
        <v>9</v>
      </c>
      <c r="DQ22" s="9">
        <f t="shared" si="54"/>
        <v>1</v>
      </c>
      <c r="DR22" s="9">
        <f t="shared" si="55"/>
        <v>6</v>
      </c>
      <c r="DS22" s="9">
        <f t="shared" si="56"/>
        <v>8</v>
      </c>
      <c r="DT22" s="9">
        <f t="shared" si="57"/>
        <v>8</v>
      </c>
      <c r="DU22" s="9">
        <f t="shared" si="58"/>
        <v>4</v>
      </c>
      <c r="DV22" s="9">
        <f t="shared" si="59"/>
        <v>1</v>
      </c>
    </row>
    <row r="23" spans="1:126" x14ac:dyDescent="0.35">
      <c r="A23" s="1" t="s">
        <v>331</v>
      </c>
      <c r="B23" s="1" t="s">
        <v>332</v>
      </c>
      <c r="C23" s="1" t="s">
        <v>333</v>
      </c>
      <c r="D23" s="1" t="s">
        <v>334</v>
      </c>
      <c r="E23" s="1" t="s">
        <v>12</v>
      </c>
      <c r="F23" s="1" t="s">
        <v>6</v>
      </c>
      <c r="G23" s="1" t="s">
        <v>125</v>
      </c>
      <c r="H23" s="1" t="s">
        <v>17</v>
      </c>
      <c r="I23" s="1" t="s">
        <v>20</v>
      </c>
      <c r="J23" s="1" t="s">
        <v>19</v>
      </c>
      <c r="K23" s="1" t="s">
        <v>24</v>
      </c>
      <c r="L23" s="1" t="s">
        <v>23</v>
      </c>
      <c r="M23" s="1" t="s">
        <v>127</v>
      </c>
      <c r="N23" s="1" t="s">
        <v>30</v>
      </c>
      <c r="O23" s="1" t="s">
        <v>129</v>
      </c>
      <c r="P23" s="1" t="s">
        <v>31</v>
      </c>
      <c r="Q23" s="1" t="s">
        <v>35</v>
      </c>
      <c r="R23" s="1" t="s">
        <v>38</v>
      </c>
      <c r="S23" s="1" t="s">
        <v>132</v>
      </c>
      <c r="T23" s="1" t="s">
        <v>131</v>
      </c>
      <c r="U23" s="1" t="s">
        <v>133</v>
      </c>
      <c r="V23" s="1" t="s">
        <v>134</v>
      </c>
      <c r="W23" s="1" t="s">
        <v>48</v>
      </c>
      <c r="X23" s="1" t="s">
        <v>47</v>
      </c>
      <c r="Y23" s="1" t="s">
        <v>53</v>
      </c>
      <c r="Z23" s="1" t="s">
        <v>54</v>
      </c>
      <c r="AA23" s="1" t="s">
        <v>138</v>
      </c>
      <c r="AB23" s="1" t="s">
        <v>139</v>
      </c>
      <c r="AC23" s="1" t="s">
        <v>59</v>
      </c>
      <c r="AD23" s="1" t="s">
        <v>61</v>
      </c>
      <c r="AE23" s="1" t="s">
        <v>64</v>
      </c>
      <c r="AF23" s="1" t="s">
        <v>65</v>
      </c>
      <c r="AG23" s="1" t="s">
        <v>141</v>
      </c>
      <c r="AH23" s="1" t="s">
        <v>67</v>
      </c>
      <c r="AI23" s="1" t="s">
        <v>71</v>
      </c>
      <c r="AJ23" s="1" t="s">
        <v>74</v>
      </c>
      <c r="AK23" s="1" t="s">
        <v>76</v>
      </c>
      <c r="AL23" s="1" t="s">
        <v>78</v>
      </c>
      <c r="AM23" s="1" t="s">
        <v>79</v>
      </c>
      <c r="AN23" s="1" t="s">
        <v>81</v>
      </c>
      <c r="AO23" s="1" t="s">
        <v>142</v>
      </c>
      <c r="AP23" s="1" t="s">
        <v>83</v>
      </c>
      <c r="AQ23" s="1" t="s">
        <v>87</v>
      </c>
      <c r="AR23" s="1" t="s">
        <v>90</v>
      </c>
      <c r="AS23" s="1" t="s">
        <v>91</v>
      </c>
      <c r="AT23" s="1" t="s">
        <v>143</v>
      </c>
      <c r="AU23" s="1" t="s">
        <v>99</v>
      </c>
      <c r="AV23" s="1" t="s">
        <v>96</v>
      </c>
      <c r="AW23" s="1" t="s">
        <v>100</v>
      </c>
      <c r="AX23" s="1" t="s">
        <v>144</v>
      </c>
      <c r="AY23" s="1" t="s">
        <v>104</v>
      </c>
      <c r="AZ23" s="1" t="s">
        <v>145</v>
      </c>
      <c r="BA23" s="1" t="s">
        <v>109</v>
      </c>
      <c r="BB23" s="1" t="s">
        <v>110</v>
      </c>
      <c r="BC23" s="1" t="s">
        <v>113</v>
      </c>
      <c r="BD23" s="1" t="s">
        <v>114</v>
      </c>
      <c r="BE23" s="1" t="s">
        <v>118</v>
      </c>
      <c r="BF23" s="1" t="s">
        <v>119</v>
      </c>
      <c r="BG23" s="1" t="s">
        <v>120</v>
      </c>
      <c r="BH23" s="1" t="s">
        <v>123</v>
      </c>
      <c r="BI23" s="9" t="str">
        <f>IF($BH23="","",IF(E$2="most",VLOOKUP(E23,'Key 1'!$A:$B,2,0),IF(E$2="least",VLOOKUP(E23,'Key 1'!$A:$C,3,0),0)))</f>
        <v>D</v>
      </c>
      <c r="BJ23" s="9" t="str">
        <f>IF($BH23="","",IF(F$2="most",VLOOKUP(F23,'Key 1'!$A:$B,2,0),IF(F$2="least",VLOOKUP(F23,'Key 1'!$A:$C,3,0),0)))</f>
        <v>A</v>
      </c>
      <c r="BK23" s="9" t="str">
        <f>IF($BH23="","",IF(G$2="most",VLOOKUP(G23,'Key 1'!$A:$B,2,0),IF(G$2="least",VLOOKUP(G23,'Key 1'!$A:$C,3,0),0)))</f>
        <v>B</v>
      </c>
      <c r="BL23" s="9" t="str">
        <f>IF($BH23="","",IF(H$2="most",VLOOKUP(H23,'Key 1'!$A:$B,2,0),IF(H$2="least",VLOOKUP(H23,'Key 1'!$A:$C,3,0),0)))</f>
        <v>N</v>
      </c>
      <c r="BM23" s="9" t="str">
        <f>IF($BH23="","",IF(I$2="most",VLOOKUP(I23,'Key 1'!$A:$B,2,0),IF(I$2="least",VLOOKUP(I23,'Key 1'!$A:$C,3,0),0)))</f>
        <v>C</v>
      </c>
      <c r="BN23" s="9" t="str">
        <f>IF($BH23="","",IF(J$2="most",VLOOKUP(J23,'Key 1'!$A:$B,2,0),IF(J$2="least",VLOOKUP(J23,'Key 1'!$A:$C,3,0),0)))</f>
        <v>N</v>
      </c>
      <c r="BO23" s="9" t="str">
        <f>IF($BH23="","",IF(K$2="most",VLOOKUP(K23,'Key 1'!$A:$B,2,0),IF(K$2="least",VLOOKUP(K23,'Key 1'!$A:$C,3,0),0)))</f>
        <v>C</v>
      </c>
      <c r="BP23" s="9" t="str">
        <f>IF($BH23="","",IF(L$2="most",VLOOKUP(L23,'Key 1'!$A:$B,2,0),IF(L$2="least",VLOOKUP(L23,'Key 1'!$A:$C,3,0),0)))</f>
        <v>A</v>
      </c>
      <c r="BQ23" s="9" t="str">
        <f>IF($BH23="","",IF(M$2="most",VLOOKUP(M23,'Key 1'!$A:$B,2,0),IF(M$2="least",VLOOKUP(M23,'Key 1'!$A:$C,3,0),0)))</f>
        <v>B</v>
      </c>
      <c r="BR23" s="9" t="str">
        <f>IF($BH23="","",IF(N$2="most",VLOOKUP(N23,'Key 1'!$A:$B,2,0),IF(N$2="least",VLOOKUP(N23,'Key 1'!$A:$C,3,0),0)))</f>
        <v>D</v>
      </c>
      <c r="BS23" s="9" t="str">
        <f>IF($BH23="","",IF(O$2="most",VLOOKUP(O23,'Key 1'!$A:$B,2,0),IF(O$2="least",VLOOKUP(O23,'Key 1'!$A:$C,3,0),0)))</f>
        <v>A</v>
      </c>
      <c r="BT23" s="9" t="str">
        <f>IF($BH23="","",IF(P$2="most",VLOOKUP(P23,'Key 1'!$A:$B,2,0),IF(P$2="least",VLOOKUP(P23,'Key 1'!$A:$C,3,0),0)))</f>
        <v>D</v>
      </c>
      <c r="BU23" s="9" t="str">
        <f>IF($BH23="","",IF(Q$2="most",VLOOKUP(Q23,'Key 1'!$A:$B,2,0),IF(Q$2="least",VLOOKUP(Q23,'Key 1'!$A:$C,3,0),0)))</f>
        <v>A</v>
      </c>
      <c r="BV23" s="9" t="str">
        <f>IF($BH23="","",IF(R$2="most",VLOOKUP(R23,'Key 1'!$A:$B,2,0),IF(R$2="least",VLOOKUP(R23,'Key 1'!$A:$C,3,0),0)))</f>
        <v>D</v>
      </c>
      <c r="BW23" s="9" t="str">
        <f>IF($BH23="","",IF(S$2="most",VLOOKUP(S23,'Key 1'!$A:$B,2,0),IF(S$2="least",VLOOKUP(S23,'Key 1'!$A:$C,3,0),0)))</f>
        <v>C</v>
      </c>
      <c r="BX23" s="9" t="str">
        <f>IF($BH23="","",IF(T$2="most",VLOOKUP(T23,'Key 1'!$A:$B,2,0),IF(T$2="least",VLOOKUP(T23,'Key 1'!$A:$C,3,0),0)))</f>
        <v>A</v>
      </c>
      <c r="BY23" s="9" t="str">
        <f>IF($BH23="","",IF(U$2="most",VLOOKUP(U23,'Key 1'!$A:$B,2,0),IF(U$2="least",VLOOKUP(U23,'Key 1'!$A:$C,3,0),0)))</f>
        <v>C</v>
      </c>
      <c r="BZ23" s="9" t="str">
        <f>IF($BH23="","",IF(V$2="most",VLOOKUP(V23,'Key 1'!$A:$B,2,0),IF(V$2="least",VLOOKUP(V23,'Key 1'!$A:$C,3,0),0)))</f>
        <v>A</v>
      </c>
      <c r="CA23" s="9" t="str">
        <f>IF($BH23="","",IF(W$2="most",VLOOKUP(W23,'Key 1'!$A:$B,2,0),IF(W$2="least",VLOOKUP(W23,'Key 1'!$A:$C,3,0),0)))</f>
        <v>A</v>
      </c>
      <c r="CB23" s="9" t="str">
        <f>IF($BH23="","",IF(X$2="most",VLOOKUP(X23,'Key 1'!$A:$B,2,0),IF(X$2="least",VLOOKUP(X23,'Key 1'!$A:$C,3,0),0)))</f>
        <v>B</v>
      </c>
      <c r="CC23" s="9" t="str">
        <f>IF($BH23="","",IF(Y$2="most",VLOOKUP(Y23,'Key 1'!$A:$B,2,0),IF(Y$2="least",VLOOKUP(Y23,'Key 1'!$A:$C,3,0),0)))</f>
        <v>B</v>
      </c>
      <c r="CD23" s="9" t="str">
        <f>IF($BH23="","",IF(Z$2="most",VLOOKUP(Z23,'Key 1'!$A:$B,2,0),IF(Z$2="least",VLOOKUP(Z23,'Key 1'!$A:$C,3,0),0)))</f>
        <v>A</v>
      </c>
      <c r="CE23" s="9" t="str">
        <f>IF($BH23="","",IF(AA$2="most",VLOOKUP(AA23,'Key 1'!$A:$B,2,0),IF(AA$2="least",VLOOKUP(AA23,'Key 1'!$A:$C,3,0),0)))</f>
        <v>A</v>
      </c>
      <c r="CF23" s="9" t="str">
        <f>IF($BH23="","",IF(AB$2="most",VLOOKUP(AB23,'Key 1'!$A:$B,2,0),IF(AB$2="least",VLOOKUP(AB23,'Key 1'!$A:$C,3,0),0)))</f>
        <v>C</v>
      </c>
      <c r="CG23" s="9" t="str">
        <f>IF($BH23="","",IF(AC$2="most",VLOOKUP(AC23,'Key 1'!$A:$B,2,0),IF(AC$2="least",VLOOKUP(AC23,'Key 1'!$A:$C,3,0),0)))</f>
        <v>B</v>
      </c>
      <c r="CH23" s="9" t="str">
        <f>IF($BH23="","",IF(AD$2="most",VLOOKUP(AD23,'Key 1'!$A:$B,2,0),IF(AD$2="least",VLOOKUP(AD23,'Key 1'!$A:$C,3,0),0)))</f>
        <v>A</v>
      </c>
      <c r="CI23" s="9" t="str">
        <f>IF($BH23="","",IF(AE$2="most",VLOOKUP(AE23,'Key 1'!$A:$B,2,0),IF(AE$2="least",VLOOKUP(AE23,'Key 1'!$A:$C,3,0),0)))</f>
        <v>D</v>
      </c>
      <c r="CJ23" s="9" t="str">
        <f>IF($BH23="","",IF(AF$2="most",VLOOKUP(AF23,'Key 1'!$A:$B,2,0),IF(AF$2="least",VLOOKUP(AF23,'Key 1'!$A:$C,3,0),0)))</f>
        <v>B</v>
      </c>
      <c r="CK23" s="9" t="str">
        <f>IF($BH23="","",IF(AG$2="most",VLOOKUP(AG23,'Key 1'!$A:$B,2,0),IF(AG$2="least",VLOOKUP(AG23,'Key 1'!$A:$C,3,0),0)))</f>
        <v>C</v>
      </c>
      <c r="CL23" s="9" t="str">
        <f>IF($BH23="","",IF(AH$2="most",VLOOKUP(AH23,'Key 1'!$A:$B,2,0),IF(AH$2="least",VLOOKUP(AH23,'Key 1'!$A:$C,3,0),0)))</f>
        <v>A</v>
      </c>
      <c r="CM23" s="9" t="str">
        <f>IF($BH23="","",IF(AI$2="most",VLOOKUP(AI23,'Key 1'!$A:$B,2,0),IF(AI$2="least",VLOOKUP(AI23,'Key 1'!$A:$C,3,0),0)))</f>
        <v>C</v>
      </c>
      <c r="CN23" s="9" t="str">
        <f>IF($BH23="","",IF(AJ$2="most",VLOOKUP(AJ23,'Key 1'!$A:$B,2,0),IF(AJ$2="least",VLOOKUP(AJ23,'Key 1'!$A:$C,3,0),0)))</f>
        <v>A</v>
      </c>
      <c r="CO23" s="9" t="str">
        <f>IF($BH23="","",IF(AK$2="most",VLOOKUP(AK23,'Key 1'!$A:$B,2,0),IF(AK$2="least",VLOOKUP(AK23,'Key 1'!$A:$C,3,0),0)))</f>
        <v>D</v>
      </c>
      <c r="CP23" s="9" t="str">
        <f>IF($BH23="","",IF(AL$2="most",VLOOKUP(AL23,'Key 1'!$A:$B,2,0),IF(AL$2="least",VLOOKUP(AL23,'Key 1'!$A:$C,3,0),0)))</f>
        <v>C</v>
      </c>
      <c r="CQ23" s="9" t="str">
        <f>IF($BH23="","",IF(AM$2="most",VLOOKUP(AM23,'Key 1'!$A:$B,2,0),IF(AM$2="least",VLOOKUP(AM23,'Key 1'!$A:$C,3,0),0)))</f>
        <v>D</v>
      </c>
      <c r="CR23" s="9" t="str">
        <f>IF($BH23="","",IF(AN$2="most",VLOOKUP(AN23,'Key 1'!$A:$B,2,0),IF(AN$2="least",VLOOKUP(AN23,'Key 1'!$A:$C,3,0),0)))</f>
        <v>C</v>
      </c>
      <c r="CS23" s="9" t="str">
        <f>IF($BH23="","",IF(AO$2="most",VLOOKUP(AO23,'Key 1'!$A:$B,2,0),IF(AO$2="least",VLOOKUP(AO23,'Key 1'!$A:$C,3,0),0)))</f>
        <v>D</v>
      </c>
      <c r="CT23" s="9" t="str">
        <f>IF($BH23="","",IF(AP$2="most",VLOOKUP(AP23,'Key 1'!$A:$B,2,0),IF(AP$2="least",VLOOKUP(AP23,'Key 1'!$A:$C,3,0),0)))</f>
        <v>B</v>
      </c>
      <c r="CU23" s="9" t="str">
        <f>IF($BH23="","",IF(AQ$2="most",VLOOKUP(AQ23,'Key 1'!$A:$B,2,0),IF(AQ$2="least",VLOOKUP(AQ23,'Key 1'!$A:$C,3,0),0)))</f>
        <v>A</v>
      </c>
      <c r="CV23" s="9" t="str">
        <f>IF($BH23="","",IF(AR$2="most",VLOOKUP(AR23,'Key 1'!$A:$B,2,0),IF(AR$2="least",VLOOKUP(AR23,'Key 1'!$A:$C,3,0),0)))</f>
        <v>B</v>
      </c>
      <c r="CW23" s="9" t="str">
        <f>IF($BH23="","",IF(AS$2="most",VLOOKUP(AS23,'Key 1'!$A:$B,2,0),IF(AS$2="least",VLOOKUP(AS23,'Key 1'!$A:$C,3,0),0)))</f>
        <v>C</v>
      </c>
      <c r="CX23" s="9" t="str">
        <f>IF($BH23="","",IF(AT$2="most",VLOOKUP(AT23,'Key 1'!$A:$B,2,0),IF(AT$2="least",VLOOKUP(AT23,'Key 1'!$A:$C,3,0),0)))</f>
        <v>B</v>
      </c>
      <c r="CY23" s="9" t="str">
        <f>IF($BH23="","",IF(AU$2="most",VLOOKUP(AU23,'Key 1'!$A:$B,2,0),IF(AU$2="least",VLOOKUP(AU23,'Key 1'!$A:$C,3,0),0)))</f>
        <v>D</v>
      </c>
      <c r="CZ23" s="9" t="str">
        <f>IF($BH23="","",IF(AV$2="most",VLOOKUP(AV23,'Key 1'!$A:$B,2,0),IF(AV$2="least",VLOOKUP(AV23,'Key 1'!$A:$C,3,0),0)))</f>
        <v>A</v>
      </c>
      <c r="DA23" s="9" t="str">
        <f>IF($BH23="","",IF(AW$2="most",VLOOKUP(AW23,'Key 1'!$A:$B,2,0),IF(AW$2="least",VLOOKUP(AW23,'Key 1'!$A:$C,3,0),0)))</f>
        <v>A</v>
      </c>
      <c r="DB23" s="9" t="str">
        <f>IF($BH23="","",IF(AX$2="most",VLOOKUP(AX23,'Key 1'!$A:$B,2,0),IF(AX$2="least",VLOOKUP(AX23,'Key 1'!$A:$C,3,0),0)))</f>
        <v>B</v>
      </c>
      <c r="DC23" s="9" t="str">
        <f>IF($BH23="","",IF(AY$2="most",VLOOKUP(AY23,'Key 1'!$A:$B,2,0),IF(AY$2="least",VLOOKUP(AY23,'Key 1'!$A:$C,3,0),0)))</f>
        <v>A</v>
      </c>
      <c r="DD23" s="9" t="str">
        <f>IF($BH23="","",IF(AZ$2="most",VLOOKUP(AZ23,'Key 1'!$A:$B,2,0),IF(AZ$2="least",VLOOKUP(AZ23,'Key 1'!$A:$C,3,0),0)))</f>
        <v>D</v>
      </c>
      <c r="DE23" s="9" t="str">
        <f>IF($BH23="","",IF(BA$2="most",VLOOKUP(BA23,'Key 1'!$A:$B,2,0),IF(BA$2="least",VLOOKUP(BA23,'Key 1'!$A:$C,3,0),0)))</f>
        <v>C</v>
      </c>
      <c r="DF23" s="9" t="str">
        <f>IF($BH23="","",IF(BB$2="most",VLOOKUP(BB23,'Key 1'!$A:$B,2,0),IF(BB$2="least",VLOOKUP(BB23,'Key 1'!$A:$C,3,0),0)))</f>
        <v>D</v>
      </c>
      <c r="DG23" s="9" t="str">
        <f>IF($BH23="","",IF(BC$2="most",VLOOKUP(BC23,'Key 1'!$A:$B,2,0),IF(BC$2="least",VLOOKUP(BC23,'Key 1'!$A:$C,3,0),0)))</f>
        <v>C</v>
      </c>
      <c r="DH23" s="9" t="str">
        <f>IF($BH23="","",IF(BD$2="most",VLOOKUP(BD23,'Key 1'!$A:$B,2,0),IF(BD$2="least",VLOOKUP(BD23,'Key 1'!$A:$C,3,0),0)))</f>
        <v>B</v>
      </c>
      <c r="DI23" s="9" t="str">
        <f>IF($BH23="","",IF(BE$2="most",VLOOKUP(BE23,'Key 1'!$A:$B,2,0),IF(BE$2="least",VLOOKUP(BE23,'Key 1'!$A:$C,3,0),0)))</f>
        <v>A</v>
      </c>
      <c r="DJ23" s="9" t="str">
        <f>IF($BH23="","",IF(BF$2="most",VLOOKUP(BF23,'Key 1'!$A:$B,2,0),IF(BF$2="least",VLOOKUP(BF23,'Key 1'!$A:$C,3,0),0)))</f>
        <v>C</v>
      </c>
      <c r="DK23" s="9" t="str">
        <f>IF($BH23="","",IF(BG$2="most",VLOOKUP(BG23,'Key 1'!$A:$B,2,0),IF(BG$2="least",VLOOKUP(BG23,'Key 1'!$A:$C,3,0),0)))</f>
        <v>C</v>
      </c>
      <c r="DL23" s="9" t="str">
        <f>IF($BH23="","",IF(BH$2="most",VLOOKUP(BH23,'Key 1'!$A:$B,2,0),IF(BH$2="least",VLOOKUP(BH23,'Key 1'!$A:$C,3,0),0)))</f>
        <v>D</v>
      </c>
      <c r="DM23" s="9">
        <f t="shared" si="50"/>
        <v>8</v>
      </c>
      <c r="DN23" s="9">
        <f t="shared" si="51"/>
        <v>4</v>
      </c>
      <c r="DO23" s="9">
        <f t="shared" si="52"/>
        <v>10</v>
      </c>
      <c r="DP23" s="9">
        <f t="shared" si="53"/>
        <v>6</v>
      </c>
      <c r="DQ23" s="9">
        <f t="shared" si="54"/>
        <v>0</v>
      </c>
      <c r="DR23" s="9">
        <f t="shared" si="55"/>
        <v>9</v>
      </c>
      <c r="DS23" s="9">
        <f t="shared" si="56"/>
        <v>7</v>
      </c>
      <c r="DT23" s="9">
        <f t="shared" si="57"/>
        <v>4</v>
      </c>
      <c r="DU23" s="9">
        <f t="shared" si="58"/>
        <v>6</v>
      </c>
      <c r="DV23" s="9">
        <f t="shared" si="59"/>
        <v>2</v>
      </c>
    </row>
    <row r="24" spans="1:126" x14ac:dyDescent="0.35">
      <c r="A24" s="1" t="s">
        <v>335</v>
      </c>
      <c r="B24" s="1" t="s">
        <v>336</v>
      </c>
      <c r="C24" s="1" t="s">
        <v>337</v>
      </c>
      <c r="D24" s="1" t="s">
        <v>338</v>
      </c>
      <c r="E24" s="1" t="s">
        <v>124</v>
      </c>
      <c r="F24" s="1" t="s">
        <v>8</v>
      </c>
      <c r="G24" s="1" t="s">
        <v>125</v>
      </c>
      <c r="H24" s="1" t="s">
        <v>16</v>
      </c>
      <c r="I24" s="1" t="s">
        <v>19</v>
      </c>
      <c r="J24" s="1" t="s">
        <v>22</v>
      </c>
      <c r="K24" s="1" t="s">
        <v>23</v>
      </c>
      <c r="L24" s="1" t="s">
        <v>24</v>
      </c>
      <c r="M24" s="1" t="s">
        <v>30</v>
      </c>
      <c r="N24" s="1" t="s">
        <v>127</v>
      </c>
      <c r="O24" s="1" t="s">
        <v>33</v>
      </c>
      <c r="P24" s="1" t="s">
        <v>129</v>
      </c>
      <c r="Q24" s="1" t="s">
        <v>37</v>
      </c>
      <c r="R24" s="1" t="s">
        <v>35</v>
      </c>
      <c r="S24" s="1" t="s">
        <v>41</v>
      </c>
      <c r="T24" s="1" t="s">
        <v>42</v>
      </c>
      <c r="U24" s="1" t="s">
        <v>44</v>
      </c>
      <c r="V24" s="1" t="s">
        <v>133</v>
      </c>
      <c r="W24" s="1" t="s">
        <v>48</v>
      </c>
      <c r="X24" s="1" t="s">
        <v>136</v>
      </c>
      <c r="Y24" s="1" t="s">
        <v>53</v>
      </c>
      <c r="Z24" s="1" t="s">
        <v>51</v>
      </c>
      <c r="AA24" s="1" t="s">
        <v>58</v>
      </c>
      <c r="AB24" s="1" t="s">
        <v>138</v>
      </c>
      <c r="AC24" s="1" t="s">
        <v>140</v>
      </c>
      <c r="AD24" s="1" t="s">
        <v>62</v>
      </c>
      <c r="AE24" s="1" t="s">
        <v>64</v>
      </c>
      <c r="AF24" s="1" t="s">
        <v>63</v>
      </c>
      <c r="AG24" s="1" t="s">
        <v>70</v>
      </c>
      <c r="AH24" s="1" t="s">
        <v>67</v>
      </c>
      <c r="AI24" s="1" t="s">
        <v>73</v>
      </c>
      <c r="AJ24" s="1" t="s">
        <v>71</v>
      </c>
      <c r="AK24" s="1" t="s">
        <v>77</v>
      </c>
      <c r="AL24" s="1" t="s">
        <v>75</v>
      </c>
      <c r="AM24" s="1" t="s">
        <v>82</v>
      </c>
      <c r="AN24" s="1" t="s">
        <v>80</v>
      </c>
      <c r="AO24" s="1" t="s">
        <v>142</v>
      </c>
      <c r="AP24" s="1" t="s">
        <v>83</v>
      </c>
      <c r="AQ24" s="1" t="s">
        <v>89</v>
      </c>
      <c r="AR24" s="1" t="s">
        <v>88</v>
      </c>
      <c r="AS24" s="1" t="s">
        <v>93</v>
      </c>
      <c r="AT24" s="1" t="s">
        <v>92</v>
      </c>
      <c r="AU24" s="1" t="s">
        <v>99</v>
      </c>
      <c r="AV24" s="1" t="s">
        <v>97</v>
      </c>
      <c r="AW24" s="1" t="s">
        <v>103</v>
      </c>
      <c r="AX24" s="1" t="s">
        <v>144</v>
      </c>
      <c r="AY24" s="1" t="s">
        <v>106</v>
      </c>
      <c r="AZ24" s="1" t="s">
        <v>145</v>
      </c>
      <c r="BA24" s="1" t="s">
        <v>111</v>
      </c>
      <c r="BB24" s="1" t="s">
        <v>109</v>
      </c>
      <c r="BC24" s="1" t="s">
        <v>147</v>
      </c>
      <c r="BD24" s="1" t="s">
        <v>113</v>
      </c>
      <c r="BE24" s="1" t="s">
        <v>118</v>
      </c>
      <c r="BF24" s="1" t="s">
        <v>148</v>
      </c>
      <c r="BG24" s="1" t="s">
        <v>122</v>
      </c>
      <c r="BH24" s="1" t="s">
        <v>149</v>
      </c>
      <c r="BI24" s="9" t="str">
        <f>IF($BH24="","",IF(E$2="most",VLOOKUP(E24,'Key 1'!$A:$B,2,0),IF(E$2="least",VLOOKUP(E24,'Key 1'!$A:$C,3,0),0)))</f>
        <v>C</v>
      </c>
      <c r="BJ24" s="9" t="str">
        <f>IF($BH24="","",IF(F$2="most",VLOOKUP(F24,'Key 1'!$A:$B,2,0),IF(F$2="least",VLOOKUP(F24,'Key 1'!$A:$C,3,0),0)))</f>
        <v>B</v>
      </c>
      <c r="BK24" s="9" t="str">
        <f>IF($BH24="","",IF(G$2="most",VLOOKUP(G24,'Key 1'!$A:$B,2,0),IF(G$2="least",VLOOKUP(G24,'Key 1'!$A:$C,3,0),0)))</f>
        <v>B</v>
      </c>
      <c r="BL24" s="9" t="str">
        <f>IF($BH24="","",IF(H$2="most",VLOOKUP(H24,'Key 1'!$A:$B,2,0),IF(H$2="least",VLOOKUP(H24,'Key 1'!$A:$C,3,0),0)))</f>
        <v>A</v>
      </c>
      <c r="BM24" s="9" t="str">
        <f>IF($BH24="","",IF(I$2="most",VLOOKUP(I24,'Key 1'!$A:$B,2,0),IF(I$2="least",VLOOKUP(I24,'Key 1'!$A:$C,3,0),0)))</f>
        <v>A</v>
      </c>
      <c r="BN24" s="9" t="str">
        <f>IF($BH24="","",IF(J$2="most",VLOOKUP(J24,'Key 1'!$A:$B,2,0),IF(J$2="least",VLOOKUP(J24,'Key 1'!$A:$C,3,0),0)))</f>
        <v>D</v>
      </c>
      <c r="BO24" s="9" t="str">
        <f>IF($BH24="","",IF(K$2="most",VLOOKUP(K24,'Key 1'!$A:$B,2,0),IF(K$2="least",VLOOKUP(K24,'Key 1'!$A:$C,3,0),0)))</f>
        <v>A</v>
      </c>
      <c r="BP24" s="9" t="str">
        <f>IF($BH24="","",IF(L$2="most",VLOOKUP(L24,'Key 1'!$A:$B,2,0),IF(L$2="least",VLOOKUP(L24,'Key 1'!$A:$C,3,0),0)))</f>
        <v>C</v>
      </c>
      <c r="BQ24" s="9" t="str">
        <f>IF($BH24="","",IF(M$2="most",VLOOKUP(M24,'Key 1'!$A:$B,2,0),IF(M$2="least",VLOOKUP(M24,'Key 1'!$A:$C,3,0),0)))</f>
        <v>D</v>
      </c>
      <c r="BR24" s="9" t="str">
        <f>IF($BH24="","",IF(N$2="most",VLOOKUP(N24,'Key 1'!$A:$B,2,0),IF(N$2="least",VLOOKUP(N24,'Key 1'!$A:$C,3,0),0)))</f>
        <v>B</v>
      </c>
      <c r="BS24" s="9" t="str">
        <f>IF($BH24="","",IF(O$2="most",VLOOKUP(O24,'Key 1'!$A:$B,2,0),IF(O$2="least",VLOOKUP(O24,'Key 1'!$A:$C,3,0),0)))</f>
        <v>N</v>
      </c>
      <c r="BT24" s="9" t="str">
        <f>IF($BH24="","",IF(P$2="most",VLOOKUP(P24,'Key 1'!$A:$B,2,0),IF(P$2="least",VLOOKUP(P24,'Key 1'!$A:$C,3,0),0)))</f>
        <v>N</v>
      </c>
      <c r="BU24" s="9" t="str">
        <f>IF($BH24="","",IF(Q$2="most",VLOOKUP(Q24,'Key 1'!$A:$B,2,0),IF(Q$2="least",VLOOKUP(Q24,'Key 1'!$A:$C,3,0),0)))</f>
        <v>B</v>
      </c>
      <c r="BV24" s="9" t="str">
        <f>IF($BH24="","",IF(R$2="most",VLOOKUP(R24,'Key 1'!$A:$B,2,0),IF(R$2="least",VLOOKUP(R24,'Key 1'!$A:$C,3,0),0)))</f>
        <v>A</v>
      </c>
      <c r="BW24" s="9" t="str">
        <f>IF($BH24="","",IF(S$2="most",VLOOKUP(S24,'Key 1'!$A:$B,2,0),IF(S$2="least",VLOOKUP(S24,'Key 1'!$A:$C,3,0),0)))</f>
        <v>D</v>
      </c>
      <c r="BX24" s="9" t="str">
        <f>IF($BH24="","",IF(T$2="most",VLOOKUP(T24,'Key 1'!$A:$B,2,0),IF(T$2="least",VLOOKUP(T24,'Key 1'!$A:$C,3,0),0)))</f>
        <v>B</v>
      </c>
      <c r="BY24" s="9" t="str">
        <f>IF($BH24="","",IF(U$2="most",VLOOKUP(U24,'Key 1'!$A:$B,2,0),IF(U$2="least",VLOOKUP(U24,'Key 1'!$A:$C,3,0),0)))</f>
        <v>D</v>
      </c>
      <c r="BZ24" s="9" t="str">
        <f>IF($BH24="","",IF(V$2="most",VLOOKUP(V24,'Key 1'!$A:$B,2,0),IF(V$2="least",VLOOKUP(V24,'Key 1'!$A:$C,3,0),0)))</f>
        <v>C</v>
      </c>
      <c r="CA24" s="9" t="str">
        <f>IF($BH24="","",IF(W$2="most",VLOOKUP(W24,'Key 1'!$A:$B,2,0),IF(W$2="least",VLOOKUP(W24,'Key 1'!$A:$C,3,0),0)))</f>
        <v>A</v>
      </c>
      <c r="CB24" s="9" t="str">
        <f>IF($BH24="","",IF(X$2="most",VLOOKUP(X24,'Key 1'!$A:$B,2,0),IF(X$2="least",VLOOKUP(X24,'Key 1'!$A:$C,3,0),0)))</f>
        <v>C</v>
      </c>
      <c r="CC24" s="9" t="str">
        <f>IF($BH24="","",IF(Y$2="most",VLOOKUP(Y24,'Key 1'!$A:$B,2,0),IF(Y$2="least",VLOOKUP(Y24,'Key 1'!$A:$C,3,0),0)))</f>
        <v>B</v>
      </c>
      <c r="CD24" s="9" t="str">
        <f>IF($BH24="","",IF(Z$2="most",VLOOKUP(Z24,'Key 1'!$A:$B,2,0),IF(Z$2="least",VLOOKUP(Z24,'Key 1'!$A:$C,3,0),0)))</f>
        <v>C</v>
      </c>
      <c r="CE24" s="9" t="str">
        <f>IF($BH24="","",IF(AA$2="most",VLOOKUP(AA24,'Key 1'!$A:$B,2,0),IF(AA$2="least",VLOOKUP(AA24,'Key 1'!$A:$C,3,0),0)))</f>
        <v>B</v>
      </c>
      <c r="CF24" s="9" t="str">
        <f>IF($BH24="","",IF(AB$2="most",VLOOKUP(AB24,'Key 1'!$A:$B,2,0),IF(AB$2="least",VLOOKUP(AB24,'Key 1'!$A:$C,3,0),0)))</f>
        <v>A</v>
      </c>
      <c r="CG24" s="9" t="str">
        <f>IF($BH24="","",IF(AC$2="most",VLOOKUP(AC24,'Key 1'!$A:$B,2,0),IF(AC$2="least",VLOOKUP(AC24,'Key 1'!$A:$C,3,0),0)))</f>
        <v>D</v>
      </c>
      <c r="CH24" s="9" t="str">
        <f>IF($BH24="","",IF(AD$2="most",VLOOKUP(AD24,'Key 1'!$A:$B,2,0),IF(AD$2="least",VLOOKUP(AD24,'Key 1'!$A:$C,3,0),0)))</f>
        <v>C</v>
      </c>
      <c r="CI24" s="9" t="str">
        <f>IF($BH24="","",IF(AE$2="most",VLOOKUP(AE24,'Key 1'!$A:$B,2,0),IF(AE$2="least",VLOOKUP(AE24,'Key 1'!$A:$C,3,0),0)))</f>
        <v>D</v>
      </c>
      <c r="CJ24" s="9" t="str">
        <f>IF($BH24="","",IF(AF$2="most",VLOOKUP(AF24,'Key 1'!$A:$B,2,0),IF(AF$2="least",VLOOKUP(AF24,'Key 1'!$A:$C,3,0),0)))</f>
        <v>C</v>
      </c>
      <c r="CK24" s="9" t="str">
        <f>IF($BH24="","",IF(AG$2="most",VLOOKUP(AG24,'Key 1'!$A:$B,2,0),IF(AG$2="least",VLOOKUP(AG24,'Key 1'!$A:$C,3,0),0)))</f>
        <v>D</v>
      </c>
      <c r="CL24" s="9" t="str">
        <f>IF($BH24="","",IF(AH$2="most",VLOOKUP(AH24,'Key 1'!$A:$B,2,0),IF(AH$2="least",VLOOKUP(AH24,'Key 1'!$A:$C,3,0),0)))</f>
        <v>A</v>
      </c>
      <c r="CM24" s="9" t="str">
        <f>IF($BH24="","",IF(AI$2="most",VLOOKUP(AI24,'Key 1'!$A:$B,2,0),IF(AI$2="least",VLOOKUP(AI24,'Key 1'!$A:$C,3,0),0)))</f>
        <v>D</v>
      </c>
      <c r="CN24" s="9" t="str">
        <f>IF($BH24="","",IF(AJ$2="most",VLOOKUP(AJ24,'Key 1'!$A:$B,2,0),IF(AJ$2="least",VLOOKUP(AJ24,'Key 1'!$A:$C,3,0),0)))</f>
        <v>C</v>
      </c>
      <c r="CO24" s="9" t="str">
        <f>IF($BH24="","",IF(AK$2="most",VLOOKUP(AK24,'Key 1'!$A:$B,2,0),IF(AK$2="least",VLOOKUP(AK24,'Key 1'!$A:$C,3,0),0)))</f>
        <v>B</v>
      </c>
      <c r="CP24" s="9" t="str">
        <f>IF($BH24="","",IF(AL$2="most",VLOOKUP(AL24,'Key 1'!$A:$B,2,0),IF(AL$2="least",VLOOKUP(AL24,'Key 1'!$A:$C,3,0),0)))</f>
        <v>A</v>
      </c>
      <c r="CQ24" s="9" t="str">
        <f>IF($BH24="","",IF(AM$2="most",VLOOKUP(AM24,'Key 1'!$A:$B,2,0),IF(AM$2="least",VLOOKUP(AM24,'Key 1'!$A:$C,3,0),0)))</f>
        <v>A</v>
      </c>
      <c r="CR24" s="9" t="str">
        <f>IF($BH24="","",IF(AN$2="most",VLOOKUP(AN24,'Key 1'!$A:$B,2,0),IF(AN$2="least",VLOOKUP(AN24,'Key 1'!$A:$C,3,0),0)))</f>
        <v>N</v>
      </c>
      <c r="CS24" s="9" t="str">
        <f>IF($BH24="","",IF(AO$2="most",VLOOKUP(AO24,'Key 1'!$A:$B,2,0),IF(AO$2="least",VLOOKUP(AO24,'Key 1'!$A:$C,3,0),0)))</f>
        <v>D</v>
      </c>
      <c r="CT24" s="9" t="str">
        <f>IF($BH24="","",IF(AP$2="most",VLOOKUP(AP24,'Key 1'!$A:$B,2,0),IF(AP$2="least",VLOOKUP(AP24,'Key 1'!$A:$C,3,0),0)))</f>
        <v>B</v>
      </c>
      <c r="CU24" s="9" t="str">
        <f>IF($BH24="","",IF(AQ$2="most",VLOOKUP(AQ24,'Key 1'!$A:$B,2,0),IF(AQ$2="least",VLOOKUP(AQ24,'Key 1'!$A:$C,3,0),0)))</f>
        <v>N</v>
      </c>
      <c r="CV24" s="9" t="str">
        <f>IF($BH24="","",IF(AR$2="most",VLOOKUP(AR24,'Key 1'!$A:$B,2,0),IF(AR$2="least",VLOOKUP(AR24,'Key 1'!$A:$C,3,0),0)))</f>
        <v>D</v>
      </c>
      <c r="CW24" s="9" t="str">
        <f>IF($BH24="","",IF(AS$2="most",VLOOKUP(AS24,'Key 1'!$A:$B,2,0),IF(AS$2="least",VLOOKUP(AS24,'Key 1'!$A:$C,3,0),0)))</f>
        <v>A</v>
      </c>
      <c r="CX24" s="9" t="str">
        <f>IF($BH24="","",IF(AT$2="most",VLOOKUP(AT24,'Key 1'!$A:$B,2,0),IF(AT$2="least",VLOOKUP(AT24,'Key 1'!$A:$C,3,0),0)))</f>
        <v>D</v>
      </c>
      <c r="CY24" s="9" t="str">
        <f>IF($BH24="","",IF(AU$2="most",VLOOKUP(AU24,'Key 1'!$A:$B,2,0),IF(AU$2="least",VLOOKUP(AU24,'Key 1'!$A:$C,3,0),0)))</f>
        <v>D</v>
      </c>
      <c r="CZ24" s="9" t="str">
        <f>IF($BH24="","",IF(AV$2="most",VLOOKUP(AV24,'Key 1'!$A:$B,2,0),IF(AV$2="least",VLOOKUP(AV24,'Key 1'!$A:$C,3,0),0)))</f>
        <v>C</v>
      </c>
      <c r="DA24" s="9" t="str">
        <f>IF($BH24="","",IF(AW$2="most",VLOOKUP(AW24,'Key 1'!$A:$B,2,0),IF(AW$2="least",VLOOKUP(AW24,'Key 1'!$A:$C,3,0),0)))</f>
        <v>D</v>
      </c>
      <c r="DB24" s="9" t="str">
        <f>IF($BH24="","",IF(AX$2="most",VLOOKUP(AX24,'Key 1'!$A:$B,2,0),IF(AX$2="least",VLOOKUP(AX24,'Key 1'!$A:$C,3,0),0)))</f>
        <v>B</v>
      </c>
      <c r="DC24" s="9" t="str">
        <f>IF($BH24="","",IF(AY$2="most",VLOOKUP(AY24,'Key 1'!$A:$B,2,0),IF(AY$2="least",VLOOKUP(AY24,'Key 1'!$A:$C,3,0),0)))</f>
        <v>B</v>
      </c>
      <c r="DD24" s="9" t="str">
        <f>IF($BH24="","",IF(AZ$2="most",VLOOKUP(AZ24,'Key 1'!$A:$B,2,0),IF(AZ$2="least",VLOOKUP(AZ24,'Key 1'!$A:$C,3,0),0)))</f>
        <v>D</v>
      </c>
      <c r="DE24" s="9" t="str">
        <f>IF($BH24="","",IF(BA$2="most",VLOOKUP(BA24,'Key 1'!$A:$B,2,0),IF(BA$2="least",VLOOKUP(BA24,'Key 1'!$A:$C,3,0),0)))</f>
        <v>A</v>
      </c>
      <c r="DF24" s="9" t="str">
        <f>IF($BH24="","",IF(BB$2="most",VLOOKUP(BB24,'Key 1'!$A:$B,2,0),IF(BB$2="least",VLOOKUP(BB24,'Key 1'!$A:$C,3,0),0)))</f>
        <v>C</v>
      </c>
      <c r="DG24" s="9" t="str">
        <f>IF($BH24="","",IF(BC$2="most",VLOOKUP(BC24,'Key 1'!$A:$B,2,0),IF(BC$2="least",VLOOKUP(BC24,'Key 1'!$A:$C,3,0),0)))</f>
        <v>D</v>
      </c>
      <c r="DH24" s="9" t="str">
        <f>IF($BH24="","",IF(BD$2="most",VLOOKUP(BD24,'Key 1'!$A:$B,2,0),IF(BD$2="least",VLOOKUP(BD24,'Key 1'!$A:$C,3,0),0)))</f>
        <v>C</v>
      </c>
      <c r="DI24" s="9" t="str">
        <f>IF($BH24="","",IF(BE$2="most",VLOOKUP(BE24,'Key 1'!$A:$B,2,0),IF(BE$2="least",VLOOKUP(BE24,'Key 1'!$A:$C,3,0),0)))</f>
        <v>A</v>
      </c>
      <c r="DJ24" s="9" t="str">
        <f>IF($BH24="","",IF(BF$2="most",VLOOKUP(BF24,'Key 1'!$A:$B,2,0),IF(BF$2="least",VLOOKUP(BF24,'Key 1'!$A:$C,3,0),0)))</f>
        <v>B</v>
      </c>
      <c r="DK24" s="9" t="str">
        <f>IF($BH24="","",IF(BG$2="most",VLOOKUP(BG24,'Key 1'!$A:$B,2,0),IF(BG$2="least",VLOOKUP(BG24,'Key 1'!$A:$C,3,0),0)))</f>
        <v>A</v>
      </c>
      <c r="DL24" s="9" t="str">
        <f>IF($BH24="","",IF(BH$2="most",VLOOKUP(BH24,'Key 1'!$A:$B,2,0),IF(BH$2="least",VLOOKUP(BH24,'Key 1'!$A:$C,3,0),0)))</f>
        <v>B</v>
      </c>
      <c r="DM24" s="9">
        <f t="shared" si="50"/>
        <v>8</v>
      </c>
      <c r="DN24" s="9">
        <f t="shared" si="51"/>
        <v>6</v>
      </c>
      <c r="DO24" s="9">
        <f t="shared" si="52"/>
        <v>1</v>
      </c>
      <c r="DP24" s="9">
        <f t="shared" si="53"/>
        <v>11</v>
      </c>
      <c r="DQ24" s="9">
        <f t="shared" si="54"/>
        <v>2</v>
      </c>
      <c r="DR24" s="9">
        <f t="shared" si="55"/>
        <v>5</v>
      </c>
      <c r="DS24" s="9">
        <f t="shared" si="56"/>
        <v>7</v>
      </c>
      <c r="DT24" s="9">
        <f t="shared" si="57"/>
        <v>10</v>
      </c>
      <c r="DU24" s="9">
        <f t="shared" si="58"/>
        <v>4</v>
      </c>
      <c r="DV24" s="9">
        <f t="shared" si="59"/>
        <v>2</v>
      </c>
    </row>
    <row r="25" spans="1:126" x14ac:dyDescent="0.35">
      <c r="A25" s="1" t="s">
        <v>339</v>
      </c>
      <c r="B25" s="1" t="s">
        <v>340</v>
      </c>
      <c r="C25" s="1" t="s">
        <v>341</v>
      </c>
      <c r="D25" s="1" t="s">
        <v>342</v>
      </c>
      <c r="E25" s="1" t="s">
        <v>124</v>
      </c>
      <c r="F25" s="1" t="s">
        <v>6</v>
      </c>
      <c r="G25" s="1" t="s">
        <v>14</v>
      </c>
      <c r="H25" s="1" t="s">
        <v>125</v>
      </c>
      <c r="I25" s="1" t="s">
        <v>19</v>
      </c>
      <c r="J25" s="1" t="s">
        <v>22</v>
      </c>
      <c r="K25" s="1" t="s">
        <v>23</v>
      </c>
      <c r="L25" s="1" t="s">
        <v>24</v>
      </c>
      <c r="M25" s="1" t="s">
        <v>128</v>
      </c>
      <c r="N25" s="1" t="s">
        <v>127</v>
      </c>
      <c r="O25" s="1" t="s">
        <v>34</v>
      </c>
      <c r="P25" s="1" t="s">
        <v>31</v>
      </c>
      <c r="Q25" s="1" t="s">
        <v>38</v>
      </c>
      <c r="R25" s="1" t="s">
        <v>35</v>
      </c>
      <c r="S25" s="1" t="s">
        <v>132</v>
      </c>
      <c r="T25" s="1" t="s">
        <v>131</v>
      </c>
      <c r="U25" s="1" t="s">
        <v>133</v>
      </c>
      <c r="V25" s="1" t="s">
        <v>135</v>
      </c>
      <c r="W25" s="1" t="s">
        <v>48</v>
      </c>
      <c r="X25" s="1" t="s">
        <v>136</v>
      </c>
      <c r="Y25" s="1" t="s">
        <v>53</v>
      </c>
      <c r="Z25" s="1" t="s">
        <v>51</v>
      </c>
      <c r="AA25" s="1" t="s">
        <v>58</v>
      </c>
      <c r="AB25" s="1" t="s">
        <v>139</v>
      </c>
      <c r="AC25" s="1" t="s">
        <v>61</v>
      </c>
      <c r="AD25" s="1" t="s">
        <v>140</v>
      </c>
      <c r="AE25" s="1" t="s">
        <v>64</v>
      </c>
      <c r="AF25" s="1" t="s">
        <v>66</v>
      </c>
      <c r="AG25" s="1" t="s">
        <v>141</v>
      </c>
      <c r="AH25" s="1" t="s">
        <v>67</v>
      </c>
      <c r="AI25" s="1" t="s">
        <v>71</v>
      </c>
      <c r="AJ25" s="1" t="s">
        <v>74</v>
      </c>
      <c r="AK25" s="1" t="s">
        <v>75</v>
      </c>
      <c r="AL25" s="1" t="s">
        <v>76</v>
      </c>
      <c r="AM25" s="1" t="s">
        <v>80</v>
      </c>
      <c r="AN25" s="1" t="s">
        <v>79</v>
      </c>
      <c r="AO25" s="1" t="s">
        <v>142</v>
      </c>
      <c r="AP25" s="1" t="s">
        <v>86</v>
      </c>
      <c r="AQ25" s="1" t="s">
        <v>88</v>
      </c>
      <c r="AR25" s="1" t="s">
        <v>89</v>
      </c>
      <c r="AS25" s="1" t="s">
        <v>93</v>
      </c>
      <c r="AT25" s="1" t="s">
        <v>92</v>
      </c>
      <c r="AU25" s="1" t="s">
        <v>99</v>
      </c>
      <c r="AV25" s="1" t="s">
        <v>96</v>
      </c>
      <c r="AW25" s="1" t="s">
        <v>100</v>
      </c>
      <c r="AX25" s="1" t="s">
        <v>103</v>
      </c>
      <c r="AY25" s="1" t="s">
        <v>104</v>
      </c>
      <c r="AZ25" s="1" t="s">
        <v>106</v>
      </c>
      <c r="BA25" s="1" t="s">
        <v>111</v>
      </c>
      <c r="BB25" s="1" t="s">
        <v>108</v>
      </c>
      <c r="BC25" s="1" t="s">
        <v>147</v>
      </c>
      <c r="BD25" s="1" t="s">
        <v>114</v>
      </c>
      <c r="BE25" s="1" t="s">
        <v>119</v>
      </c>
      <c r="BF25" s="1" t="s">
        <v>148</v>
      </c>
      <c r="BG25" s="1" t="s">
        <v>123</v>
      </c>
      <c r="BH25" s="1" t="s">
        <v>149</v>
      </c>
      <c r="BI25" s="9" t="str">
        <f>IF($BH25="","",IF(E$2="most",VLOOKUP(E25,'Key 1'!$A:$B,2,0),IF(E$2="least",VLOOKUP(E25,'Key 1'!$A:$C,3,0),0)))</f>
        <v>C</v>
      </c>
      <c r="BJ25" s="9" t="str">
        <f>IF($BH25="","",IF(F$2="most",VLOOKUP(F25,'Key 1'!$A:$B,2,0),IF(F$2="least",VLOOKUP(F25,'Key 1'!$A:$C,3,0),0)))</f>
        <v>A</v>
      </c>
      <c r="BK25" s="9" t="str">
        <f>IF($BH25="","",IF(G$2="most",VLOOKUP(G25,'Key 1'!$A:$B,2,0),IF(G$2="least",VLOOKUP(G25,'Key 1'!$A:$C,3,0),0)))</f>
        <v>C</v>
      </c>
      <c r="BL25" s="9" t="str">
        <f>IF($BH25="","",IF(H$2="most",VLOOKUP(H25,'Key 1'!$A:$B,2,0),IF(H$2="least",VLOOKUP(H25,'Key 1'!$A:$C,3,0),0)))</f>
        <v>B</v>
      </c>
      <c r="BM25" s="9" t="str">
        <f>IF($BH25="","",IF(I$2="most",VLOOKUP(I25,'Key 1'!$A:$B,2,0),IF(I$2="least",VLOOKUP(I25,'Key 1'!$A:$C,3,0),0)))</f>
        <v>A</v>
      </c>
      <c r="BN25" s="9" t="str">
        <f>IF($BH25="","",IF(J$2="most",VLOOKUP(J25,'Key 1'!$A:$B,2,0),IF(J$2="least",VLOOKUP(J25,'Key 1'!$A:$C,3,0),0)))</f>
        <v>D</v>
      </c>
      <c r="BO25" s="9" t="str">
        <f>IF($BH25="","",IF(K$2="most",VLOOKUP(K25,'Key 1'!$A:$B,2,0),IF(K$2="least",VLOOKUP(K25,'Key 1'!$A:$C,3,0),0)))</f>
        <v>A</v>
      </c>
      <c r="BP25" s="9" t="str">
        <f>IF($BH25="","",IF(L$2="most",VLOOKUP(L25,'Key 1'!$A:$B,2,0),IF(L$2="least",VLOOKUP(L25,'Key 1'!$A:$C,3,0),0)))</f>
        <v>C</v>
      </c>
      <c r="BQ25" s="9" t="str">
        <f>IF($BH25="","",IF(M$2="most",VLOOKUP(M25,'Key 1'!$A:$B,2,0),IF(M$2="least",VLOOKUP(M25,'Key 1'!$A:$C,3,0),0)))</f>
        <v>C</v>
      </c>
      <c r="BR25" s="9" t="str">
        <f>IF($BH25="","",IF(N$2="most",VLOOKUP(N25,'Key 1'!$A:$B,2,0),IF(N$2="least",VLOOKUP(N25,'Key 1'!$A:$C,3,0),0)))</f>
        <v>B</v>
      </c>
      <c r="BS25" s="9" t="str">
        <f>IF($BH25="","",IF(O$2="most",VLOOKUP(O25,'Key 1'!$A:$B,2,0),IF(O$2="least",VLOOKUP(O25,'Key 1'!$A:$C,3,0),0)))</f>
        <v>N</v>
      </c>
      <c r="BT25" s="9" t="str">
        <f>IF($BH25="","",IF(P$2="most",VLOOKUP(P25,'Key 1'!$A:$B,2,0),IF(P$2="least",VLOOKUP(P25,'Key 1'!$A:$C,3,0),0)))</f>
        <v>D</v>
      </c>
      <c r="BU25" s="9" t="str">
        <f>IF($BH25="","",IF(Q$2="most",VLOOKUP(Q25,'Key 1'!$A:$B,2,0),IF(Q$2="least",VLOOKUP(Q25,'Key 1'!$A:$C,3,0),0)))</f>
        <v>N</v>
      </c>
      <c r="BV25" s="9" t="str">
        <f>IF($BH25="","",IF(R$2="most",VLOOKUP(R25,'Key 1'!$A:$B,2,0),IF(R$2="least",VLOOKUP(R25,'Key 1'!$A:$C,3,0),0)))</f>
        <v>A</v>
      </c>
      <c r="BW25" s="9" t="str">
        <f>IF($BH25="","",IF(S$2="most",VLOOKUP(S25,'Key 1'!$A:$B,2,0),IF(S$2="least",VLOOKUP(S25,'Key 1'!$A:$C,3,0),0)))</f>
        <v>C</v>
      </c>
      <c r="BX25" s="9" t="str">
        <f>IF($BH25="","",IF(T$2="most",VLOOKUP(T25,'Key 1'!$A:$B,2,0),IF(T$2="least",VLOOKUP(T25,'Key 1'!$A:$C,3,0),0)))</f>
        <v>A</v>
      </c>
      <c r="BY25" s="9" t="str">
        <f>IF($BH25="","",IF(U$2="most",VLOOKUP(U25,'Key 1'!$A:$B,2,0),IF(U$2="least",VLOOKUP(U25,'Key 1'!$A:$C,3,0),0)))</f>
        <v>C</v>
      </c>
      <c r="BZ25" s="9" t="str">
        <f>IF($BH25="","",IF(V$2="most",VLOOKUP(V25,'Key 1'!$A:$B,2,0),IF(V$2="least",VLOOKUP(V25,'Key 1'!$A:$C,3,0),0)))</f>
        <v>B</v>
      </c>
      <c r="CA25" s="9" t="str">
        <f>IF($BH25="","",IF(W$2="most",VLOOKUP(W25,'Key 1'!$A:$B,2,0),IF(W$2="least",VLOOKUP(W25,'Key 1'!$A:$C,3,0),0)))</f>
        <v>A</v>
      </c>
      <c r="CB25" s="9" t="str">
        <f>IF($BH25="","",IF(X$2="most",VLOOKUP(X25,'Key 1'!$A:$B,2,0),IF(X$2="least",VLOOKUP(X25,'Key 1'!$A:$C,3,0),0)))</f>
        <v>C</v>
      </c>
      <c r="CC25" s="9" t="str">
        <f>IF($BH25="","",IF(Y$2="most",VLOOKUP(Y25,'Key 1'!$A:$B,2,0),IF(Y$2="least",VLOOKUP(Y25,'Key 1'!$A:$C,3,0),0)))</f>
        <v>B</v>
      </c>
      <c r="CD25" s="9" t="str">
        <f>IF($BH25="","",IF(Z$2="most",VLOOKUP(Z25,'Key 1'!$A:$B,2,0),IF(Z$2="least",VLOOKUP(Z25,'Key 1'!$A:$C,3,0),0)))</f>
        <v>C</v>
      </c>
      <c r="CE25" s="9" t="str">
        <f>IF($BH25="","",IF(AA$2="most",VLOOKUP(AA25,'Key 1'!$A:$B,2,0),IF(AA$2="least",VLOOKUP(AA25,'Key 1'!$A:$C,3,0),0)))</f>
        <v>B</v>
      </c>
      <c r="CF25" s="9" t="str">
        <f>IF($BH25="","",IF(AB$2="most",VLOOKUP(AB25,'Key 1'!$A:$B,2,0),IF(AB$2="least",VLOOKUP(AB25,'Key 1'!$A:$C,3,0),0)))</f>
        <v>C</v>
      </c>
      <c r="CG25" s="9" t="str">
        <f>IF($BH25="","",IF(AC$2="most",VLOOKUP(AC25,'Key 1'!$A:$B,2,0),IF(AC$2="least",VLOOKUP(AC25,'Key 1'!$A:$C,3,0),0)))</f>
        <v>A</v>
      </c>
      <c r="CH25" s="9" t="str">
        <f>IF($BH25="","",IF(AD$2="most",VLOOKUP(AD25,'Key 1'!$A:$B,2,0),IF(AD$2="least",VLOOKUP(AD25,'Key 1'!$A:$C,3,0),0)))</f>
        <v>D</v>
      </c>
      <c r="CI25" s="9" t="str">
        <f>IF($BH25="","",IF(AE$2="most",VLOOKUP(AE25,'Key 1'!$A:$B,2,0),IF(AE$2="least",VLOOKUP(AE25,'Key 1'!$A:$C,3,0),0)))</f>
        <v>D</v>
      </c>
      <c r="CJ25" s="9" t="str">
        <f>IF($BH25="","",IF(AF$2="most",VLOOKUP(AF25,'Key 1'!$A:$B,2,0),IF(AF$2="least",VLOOKUP(AF25,'Key 1'!$A:$C,3,0),0)))</f>
        <v>A</v>
      </c>
      <c r="CK25" s="9" t="str">
        <f>IF($BH25="","",IF(AG$2="most",VLOOKUP(AG25,'Key 1'!$A:$B,2,0),IF(AG$2="least",VLOOKUP(AG25,'Key 1'!$A:$C,3,0),0)))</f>
        <v>C</v>
      </c>
      <c r="CL25" s="9" t="str">
        <f>IF($BH25="","",IF(AH$2="most",VLOOKUP(AH25,'Key 1'!$A:$B,2,0),IF(AH$2="least",VLOOKUP(AH25,'Key 1'!$A:$C,3,0),0)))</f>
        <v>A</v>
      </c>
      <c r="CM25" s="9" t="str">
        <f>IF($BH25="","",IF(AI$2="most",VLOOKUP(AI25,'Key 1'!$A:$B,2,0),IF(AI$2="least",VLOOKUP(AI25,'Key 1'!$A:$C,3,0),0)))</f>
        <v>C</v>
      </c>
      <c r="CN25" s="9" t="str">
        <f>IF($BH25="","",IF(AJ$2="most",VLOOKUP(AJ25,'Key 1'!$A:$B,2,0),IF(AJ$2="least",VLOOKUP(AJ25,'Key 1'!$A:$C,3,0),0)))</f>
        <v>A</v>
      </c>
      <c r="CO25" s="9" t="str">
        <f>IF($BH25="","",IF(AK$2="most",VLOOKUP(AK25,'Key 1'!$A:$B,2,0),IF(AK$2="least",VLOOKUP(AK25,'Key 1'!$A:$C,3,0),0)))</f>
        <v>A</v>
      </c>
      <c r="CP25" s="9" t="str">
        <f>IF($BH25="","",IF(AL$2="most",VLOOKUP(AL25,'Key 1'!$A:$B,2,0),IF(AL$2="least",VLOOKUP(AL25,'Key 1'!$A:$C,3,0),0)))</f>
        <v>D</v>
      </c>
      <c r="CQ25" s="9" t="str">
        <f>IF($BH25="","",IF(AM$2="most",VLOOKUP(AM25,'Key 1'!$A:$B,2,0),IF(AM$2="least",VLOOKUP(AM25,'Key 1'!$A:$C,3,0),0)))</f>
        <v>B</v>
      </c>
      <c r="CR25" s="9" t="str">
        <f>IF($BH25="","",IF(AN$2="most",VLOOKUP(AN25,'Key 1'!$A:$B,2,0),IF(AN$2="least",VLOOKUP(AN25,'Key 1'!$A:$C,3,0),0)))</f>
        <v>D</v>
      </c>
      <c r="CS25" s="9" t="str">
        <f>IF($BH25="","",IF(AO$2="most",VLOOKUP(AO25,'Key 1'!$A:$B,2,0),IF(AO$2="least",VLOOKUP(AO25,'Key 1'!$A:$C,3,0),0)))</f>
        <v>D</v>
      </c>
      <c r="CT25" s="9" t="str">
        <f>IF($BH25="","",IF(AP$2="most",VLOOKUP(AP25,'Key 1'!$A:$B,2,0),IF(AP$2="least",VLOOKUP(AP25,'Key 1'!$A:$C,3,0),0)))</f>
        <v>C</v>
      </c>
      <c r="CU25" s="9" t="str">
        <f>IF($BH25="","",IF(AQ$2="most",VLOOKUP(AQ25,'Key 1'!$A:$B,2,0),IF(AQ$2="least",VLOOKUP(AQ25,'Key 1'!$A:$C,3,0),0)))</f>
        <v>D</v>
      </c>
      <c r="CV25" s="9" t="str">
        <f>IF($BH25="","",IF(AR$2="most",VLOOKUP(AR25,'Key 1'!$A:$B,2,0),IF(AR$2="least",VLOOKUP(AR25,'Key 1'!$A:$C,3,0),0)))</f>
        <v>C</v>
      </c>
      <c r="CW25" s="9" t="str">
        <f>IF($BH25="","",IF(AS$2="most",VLOOKUP(AS25,'Key 1'!$A:$B,2,0),IF(AS$2="least",VLOOKUP(AS25,'Key 1'!$A:$C,3,0),0)))</f>
        <v>A</v>
      </c>
      <c r="CX25" s="9" t="str">
        <f>IF($BH25="","",IF(AT$2="most",VLOOKUP(AT25,'Key 1'!$A:$B,2,0),IF(AT$2="least",VLOOKUP(AT25,'Key 1'!$A:$C,3,0),0)))</f>
        <v>D</v>
      </c>
      <c r="CY25" s="9" t="str">
        <f>IF($BH25="","",IF(AU$2="most",VLOOKUP(AU25,'Key 1'!$A:$B,2,0),IF(AU$2="least",VLOOKUP(AU25,'Key 1'!$A:$C,3,0),0)))</f>
        <v>D</v>
      </c>
      <c r="CZ25" s="9" t="str">
        <f>IF($BH25="","",IF(AV$2="most",VLOOKUP(AV25,'Key 1'!$A:$B,2,0),IF(AV$2="least",VLOOKUP(AV25,'Key 1'!$A:$C,3,0),0)))</f>
        <v>A</v>
      </c>
      <c r="DA25" s="9" t="str">
        <f>IF($BH25="","",IF(AW$2="most",VLOOKUP(AW25,'Key 1'!$A:$B,2,0),IF(AW$2="least",VLOOKUP(AW25,'Key 1'!$A:$C,3,0),0)))</f>
        <v>A</v>
      </c>
      <c r="DB25" s="9" t="str">
        <f>IF($BH25="","",IF(AX$2="most",VLOOKUP(AX25,'Key 1'!$A:$B,2,0),IF(AX$2="least",VLOOKUP(AX25,'Key 1'!$A:$C,3,0),0)))</f>
        <v>D</v>
      </c>
      <c r="DC25" s="9" t="str">
        <f>IF($BH25="","",IF(AY$2="most",VLOOKUP(AY25,'Key 1'!$A:$B,2,0),IF(AY$2="least",VLOOKUP(AY25,'Key 1'!$A:$C,3,0),0)))</f>
        <v>A</v>
      </c>
      <c r="DD25" s="9" t="str">
        <f>IF($BH25="","",IF(AZ$2="most",VLOOKUP(AZ25,'Key 1'!$A:$B,2,0),IF(AZ$2="least",VLOOKUP(AZ25,'Key 1'!$A:$C,3,0),0)))</f>
        <v>B</v>
      </c>
      <c r="DE25" s="9" t="str">
        <f>IF($BH25="","",IF(BA$2="most",VLOOKUP(BA25,'Key 1'!$A:$B,2,0),IF(BA$2="least",VLOOKUP(BA25,'Key 1'!$A:$C,3,0),0)))</f>
        <v>A</v>
      </c>
      <c r="DF25" s="9" t="str">
        <f>IF($BH25="","",IF(BB$2="most",VLOOKUP(BB25,'Key 1'!$A:$B,2,0),IF(BB$2="least",VLOOKUP(BB25,'Key 1'!$A:$C,3,0),0)))</f>
        <v>B</v>
      </c>
      <c r="DG25" s="9" t="str">
        <f>IF($BH25="","",IF(BC$2="most",VLOOKUP(BC25,'Key 1'!$A:$B,2,0),IF(BC$2="least",VLOOKUP(BC25,'Key 1'!$A:$C,3,0),0)))</f>
        <v>D</v>
      </c>
      <c r="DH25" s="9" t="str">
        <f>IF($BH25="","",IF(BD$2="most",VLOOKUP(BD25,'Key 1'!$A:$B,2,0),IF(BD$2="least",VLOOKUP(BD25,'Key 1'!$A:$C,3,0),0)))</f>
        <v>B</v>
      </c>
      <c r="DI25" s="9" t="str">
        <f>IF($BH25="","",IF(BE$2="most",VLOOKUP(BE25,'Key 1'!$A:$B,2,0),IF(BE$2="least",VLOOKUP(BE25,'Key 1'!$A:$C,3,0),0)))</f>
        <v>C</v>
      </c>
      <c r="DJ25" s="9" t="str">
        <f>IF($BH25="","",IF(BF$2="most",VLOOKUP(BF25,'Key 1'!$A:$B,2,0),IF(BF$2="least",VLOOKUP(BF25,'Key 1'!$A:$C,3,0),0)))</f>
        <v>B</v>
      </c>
      <c r="DK25" s="9" t="str">
        <f>IF($BH25="","",IF(BG$2="most",VLOOKUP(BG25,'Key 1'!$A:$B,2,0),IF(BG$2="least",VLOOKUP(BG25,'Key 1'!$A:$C,3,0),0)))</f>
        <v>D</v>
      </c>
      <c r="DL25" s="9" t="str">
        <f>IF($BH25="","",IF(BH$2="most",VLOOKUP(BH25,'Key 1'!$A:$B,2,0),IF(BH$2="least",VLOOKUP(BH25,'Key 1'!$A:$C,3,0),0)))</f>
        <v>B</v>
      </c>
      <c r="DM25" s="9">
        <f t="shared" si="50"/>
        <v>9</v>
      </c>
      <c r="DN25" s="9">
        <f t="shared" si="51"/>
        <v>3</v>
      </c>
      <c r="DO25" s="9">
        <f t="shared" si="52"/>
        <v>8</v>
      </c>
      <c r="DP25" s="9">
        <f t="shared" si="53"/>
        <v>6</v>
      </c>
      <c r="DQ25" s="9">
        <f t="shared" si="54"/>
        <v>2</v>
      </c>
      <c r="DR25" s="9">
        <f t="shared" si="55"/>
        <v>7</v>
      </c>
      <c r="DS25" s="9">
        <f t="shared" si="56"/>
        <v>8</v>
      </c>
      <c r="DT25" s="9">
        <f t="shared" si="57"/>
        <v>6</v>
      </c>
      <c r="DU25" s="9">
        <f t="shared" si="58"/>
        <v>7</v>
      </c>
      <c r="DV25" s="9">
        <f t="shared" si="59"/>
        <v>0</v>
      </c>
    </row>
    <row r="26" spans="1:126" x14ac:dyDescent="0.35">
      <c r="A26" s="1" t="s">
        <v>343</v>
      </c>
      <c r="B26" s="1" t="s">
        <v>344</v>
      </c>
      <c r="C26" s="1" t="s">
        <v>345</v>
      </c>
      <c r="D26" s="1" t="s">
        <v>346</v>
      </c>
      <c r="E26" s="1" t="s">
        <v>124</v>
      </c>
      <c r="F26" s="1" t="s">
        <v>12</v>
      </c>
      <c r="G26" s="1" t="s">
        <v>17</v>
      </c>
      <c r="H26" s="1" t="s">
        <v>16</v>
      </c>
      <c r="I26" s="1" t="s">
        <v>22</v>
      </c>
      <c r="J26" s="1" t="s">
        <v>19</v>
      </c>
      <c r="K26" s="1" t="s">
        <v>24</v>
      </c>
      <c r="L26" s="1" t="s">
        <v>126</v>
      </c>
      <c r="M26" s="1" t="s">
        <v>128</v>
      </c>
      <c r="N26" s="1" t="s">
        <v>30</v>
      </c>
      <c r="O26" s="1" t="s">
        <v>34</v>
      </c>
      <c r="P26" s="1" t="s">
        <v>129</v>
      </c>
      <c r="Q26" s="1" t="s">
        <v>130</v>
      </c>
      <c r="R26" s="1" t="s">
        <v>37</v>
      </c>
      <c r="S26" s="1" t="s">
        <v>132</v>
      </c>
      <c r="T26" s="1" t="s">
        <v>42</v>
      </c>
      <c r="U26" s="1" t="s">
        <v>44</v>
      </c>
      <c r="V26" s="1" t="s">
        <v>135</v>
      </c>
      <c r="W26" s="1" t="s">
        <v>48</v>
      </c>
      <c r="X26" s="1" t="s">
        <v>136</v>
      </c>
      <c r="Y26" s="1" t="s">
        <v>54</v>
      </c>
      <c r="Z26" s="1" t="s">
        <v>51</v>
      </c>
      <c r="AA26" s="1" t="s">
        <v>139</v>
      </c>
      <c r="AB26" s="1" t="s">
        <v>56</v>
      </c>
      <c r="AC26" s="1" t="s">
        <v>61</v>
      </c>
      <c r="AD26" s="1" t="s">
        <v>59</v>
      </c>
      <c r="AE26" s="1" t="s">
        <v>64</v>
      </c>
      <c r="AF26" s="1" t="s">
        <v>63</v>
      </c>
      <c r="AG26" s="1" t="s">
        <v>141</v>
      </c>
      <c r="AH26" s="1" t="s">
        <v>70</v>
      </c>
      <c r="AI26" s="1" t="s">
        <v>73</v>
      </c>
      <c r="AJ26" s="1" t="s">
        <v>74</v>
      </c>
      <c r="AK26" s="1" t="s">
        <v>76</v>
      </c>
      <c r="AL26" s="1" t="s">
        <v>78</v>
      </c>
      <c r="AM26" s="1" t="s">
        <v>79</v>
      </c>
      <c r="AN26" s="1" t="s">
        <v>80</v>
      </c>
      <c r="AO26" s="1" t="s">
        <v>142</v>
      </c>
      <c r="AP26" s="1" t="s">
        <v>86</v>
      </c>
      <c r="AQ26" s="1" t="s">
        <v>87</v>
      </c>
      <c r="AR26" s="1" t="s">
        <v>88</v>
      </c>
      <c r="AS26" s="1" t="s">
        <v>91</v>
      </c>
      <c r="AT26" s="1" t="s">
        <v>93</v>
      </c>
      <c r="AU26" s="1" t="s">
        <v>99</v>
      </c>
      <c r="AV26" s="1" t="s">
        <v>96</v>
      </c>
      <c r="AW26" s="1" t="s">
        <v>101</v>
      </c>
      <c r="AX26" s="1" t="s">
        <v>144</v>
      </c>
      <c r="AY26" s="1" t="s">
        <v>145</v>
      </c>
      <c r="AZ26" s="1" t="s">
        <v>106</v>
      </c>
      <c r="BA26" s="1" t="s">
        <v>110</v>
      </c>
      <c r="BB26" s="1" t="s">
        <v>108</v>
      </c>
      <c r="BC26" s="1" t="s">
        <v>147</v>
      </c>
      <c r="BD26" s="1" t="s">
        <v>114</v>
      </c>
      <c r="BE26" s="1" t="s">
        <v>119</v>
      </c>
      <c r="BF26" s="1" t="s">
        <v>148</v>
      </c>
      <c r="BG26" s="1" t="s">
        <v>120</v>
      </c>
      <c r="BH26" s="1" t="s">
        <v>149</v>
      </c>
      <c r="BI26" s="9" t="str">
        <f>IF($BH26="","",IF(E$2="most",VLOOKUP(E26,'Key 1'!$A:$B,2,0),IF(E$2="least",VLOOKUP(E26,'Key 1'!$A:$C,3,0),0)))</f>
        <v>C</v>
      </c>
      <c r="BJ26" s="9" t="str">
        <f>IF($BH26="","",IF(F$2="most",VLOOKUP(F26,'Key 1'!$A:$B,2,0),IF(F$2="least",VLOOKUP(F26,'Key 1'!$A:$C,3,0),0)))</f>
        <v>D</v>
      </c>
      <c r="BK26" s="9" t="str">
        <f>IF($BH26="","",IF(G$2="most",VLOOKUP(G26,'Key 1'!$A:$B,2,0),IF(G$2="least",VLOOKUP(G26,'Key 1'!$A:$C,3,0),0)))</f>
        <v>D</v>
      </c>
      <c r="BL26" s="9" t="str">
        <f>IF($BH26="","",IF(H$2="most",VLOOKUP(H26,'Key 1'!$A:$B,2,0),IF(H$2="least",VLOOKUP(H26,'Key 1'!$A:$C,3,0),0)))</f>
        <v>A</v>
      </c>
      <c r="BM26" s="9" t="str">
        <f>IF($BH26="","",IF(I$2="most",VLOOKUP(I26,'Key 1'!$A:$B,2,0),IF(I$2="least",VLOOKUP(I26,'Key 1'!$A:$C,3,0),0)))</f>
        <v>N</v>
      </c>
      <c r="BN26" s="9" t="str">
        <f>IF($BH26="","",IF(J$2="most",VLOOKUP(J26,'Key 1'!$A:$B,2,0),IF(J$2="least",VLOOKUP(J26,'Key 1'!$A:$C,3,0),0)))</f>
        <v>N</v>
      </c>
      <c r="BO26" s="9" t="str">
        <f>IF($BH26="","",IF(K$2="most",VLOOKUP(K26,'Key 1'!$A:$B,2,0),IF(K$2="least",VLOOKUP(K26,'Key 1'!$A:$C,3,0),0)))</f>
        <v>C</v>
      </c>
      <c r="BP26" s="9" t="str">
        <f>IF($BH26="","",IF(L$2="most",VLOOKUP(L26,'Key 1'!$A:$B,2,0),IF(L$2="least",VLOOKUP(L26,'Key 1'!$A:$C,3,0),0)))</f>
        <v>D</v>
      </c>
      <c r="BQ26" s="9" t="str">
        <f>IF($BH26="","",IF(M$2="most",VLOOKUP(M26,'Key 1'!$A:$B,2,0),IF(M$2="least",VLOOKUP(M26,'Key 1'!$A:$C,3,0),0)))</f>
        <v>C</v>
      </c>
      <c r="BR26" s="9" t="str">
        <f>IF($BH26="","",IF(N$2="most",VLOOKUP(N26,'Key 1'!$A:$B,2,0),IF(N$2="least",VLOOKUP(N26,'Key 1'!$A:$C,3,0),0)))</f>
        <v>D</v>
      </c>
      <c r="BS26" s="9" t="str">
        <f>IF($BH26="","",IF(O$2="most",VLOOKUP(O26,'Key 1'!$A:$B,2,0),IF(O$2="least",VLOOKUP(O26,'Key 1'!$A:$C,3,0),0)))</f>
        <v>N</v>
      </c>
      <c r="BT26" s="9" t="str">
        <f>IF($BH26="","",IF(P$2="most",VLOOKUP(P26,'Key 1'!$A:$B,2,0),IF(P$2="least",VLOOKUP(P26,'Key 1'!$A:$C,3,0),0)))</f>
        <v>N</v>
      </c>
      <c r="BU26" s="9" t="str">
        <f>IF($BH26="","",IF(Q$2="most",VLOOKUP(Q26,'Key 1'!$A:$B,2,0),IF(Q$2="least",VLOOKUP(Q26,'Key 1'!$A:$C,3,0),0)))</f>
        <v>C</v>
      </c>
      <c r="BV26" s="9" t="str">
        <f>IF($BH26="","",IF(R$2="most",VLOOKUP(R26,'Key 1'!$A:$B,2,0),IF(R$2="least",VLOOKUP(R26,'Key 1'!$A:$C,3,0),0)))</f>
        <v>B</v>
      </c>
      <c r="BW26" s="9" t="str">
        <f>IF($BH26="","",IF(S$2="most",VLOOKUP(S26,'Key 1'!$A:$B,2,0),IF(S$2="least",VLOOKUP(S26,'Key 1'!$A:$C,3,0),0)))</f>
        <v>C</v>
      </c>
      <c r="BX26" s="9" t="str">
        <f>IF($BH26="","",IF(T$2="most",VLOOKUP(T26,'Key 1'!$A:$B,2,0),IF(T$2="least",VLOOKUP(T26,'Key 1'!$A:$C,3,0),0)))</f>
        <v>B</v>
      </c>
      <c r="BY26" s="9" t="str">
        <f>IF($BH26="","",IF(U$2="most",VLOOKUP(U26,'Key 1'!$A:$B,2,0),IF(U$2="least",VLOOKUP(U26,'Key 1'!$A:$C,3,0),0)))</f>
        <v>D</v>
      </c>
      <c r="BZ26" s="9" t="str">
        <f>IF($BH26="","",IF(V$2="most",VLOOKUP(V26,'Key 1'!$A:$B,2,0),IF(V$2="least",VLOOKUP(V26,'Key 1'!$A:$C,3,0),0)))</f>
        <v>B</v>
      </c>
      <c r="CA26" s="9" t="str">
        <f>IF($BH26="","",IF(W$2="most",VLOOKUP(W26,'Key 1'!$A:$B,2,0),IF(W$2="least",VLOOKUP(W26,'Key 1'!$A:$C,3,0),0)))</f>
        <v>A</v>
      </c>
      <c r="CB26" s="9" t="str">
        <f>IF($BH26="","",IF(X$2="most",VLOOKUP(X26,'Key 1'!$A:$B,2,0),IF(X$2="least",VLOOKUP(X26,'Key 1'!$A:$C,3,0),0)))</f>
        <v>C</v>
      </c>
      <c r="CC26" s="9" t="str">
        <f>IF($BH26="","",IF(Y$2="most",VLOOKUP(Y26,'Key 1'!$A:$B,2,0),IF(Y$2="least",VLOOKUP(Y26,'Key 1'!$A:$C,3,0),0)))</f>
        <v>A</v>
      </c>
      <c r="CD26" s="9" t="str">
        <f>IF($BH26="","",IF(Z$2="most",VLOOKUP(Z26,'Key 1'!$A:$B,2,0),IF(Z$2="least",VLOOKUP(Z26,'Key 1'!$A:$C,3,0),0)))</f>
        <v>C</v>
      </c>
      <c r="CE26" s="9" t="str">
        <f>IF($BH26="","",IF(AA$2="most",VLOOKUP(AA26,'Key 1'!$A:$B,2,0),IF(AA$2="least",VLOOKUP(AA26,'Key 1'!$A:$C,3,0),0)))</f>
        <v>C</v>
      </c>
      <c r="CF26" s="9" t="str">
        <f>IF($BH26="","",IF(AB$2="most",VLOOKUP(AB26,'Key 1'!$A:$B,2,0),IF(AB$2="least",VLOOKUP(AB26,'Key 1'!$A:$C,3,0),0)))</f>
        <v>D</v>
      </c>
      <c r="CG26" s="9" t="str">
        <f>IF($BH26="","",IF(AC$2="most",VLOOKUP(AC26,'Key 1'!$A:$B,2,0),IF(AC$2="least",VLOOKUP(AC26,'Key 1'!$A:$C,3,0),0)))</f>
        <v>A</v>
      </c>
      <c r="CH26" s="9" t="str">
        <f>IF($BH26="","",IF(AD$2="most",VLOOKUP(AD26,'Key 1'!$A:$B,2,0),IF(AD$2="least",VLOOKUP(AD26,'Key 1'!$A:$C,3,0),0)))</f>
        <v>B</v>
      </c>
      <c r="CI26" s="9" t="str">
        <f>IF($BH26="","",IF(AE$2="most",VLOOKUP(AE26,'Key 1'!$A:$B,2,0),IF(AE$2="least",VLOOKUP(AE26,'Key 1'!$A:$C,3,0),0)))</f>
        <v>D</v>
      </c>
      <c r="CJ26" s="9" t="str">
        <f>IF($BH26="","",IF(AF$2="most",VLOOKUP(AF26,'Key 1'!$A:$B,2,0),IF(AF$2="least",VLOOKUP(AF26,'Key 1'!$A:$C,3,0),0)))</f>
        <v>C</v>
      </c>
      <c r="CK26" s="9" t="str">
        <f>IF($BH26="","",IF(AG$2="most",VLOOKUP(AG26,'Key 1'!$A:$B,2,0),IF(AG$2="least",VLOOKUP(AG26,'Key 1'!$A:$C,3,0),0)))</f>
        <v>C</v>
      </c>
      <c r="CL26" s="9" t="str">
        <f>IF($BH26="","",IF(AH$2="most",VLOOKUP(AH26,'Key 1'!$A:$B,2,0),IF(AH$2="least",VLOOKUP(AH26,'Key 1'!$A:$C,3,0),0)))</f>
        <v>D</v>
      </c>
      <c r="CM26" s="9" t="str">
        <f>IF($BH26="","",IF(AI$2="most",VLOOKUP(AI26,'Key 1'!$A:$B,2,0),IF(AI$2="least",VLOOKUP(AI26,'Key 1'!$A:$C,3,0),0)))</f>
        <v>D</v>
      </c>
      <c r="CN26" s="9" t="str">
        <f>IF($BH26="","",IF(AJ$2="most",VLOOKUP(AJ26,'Key 1'!$A:$B,2,0),IF(AJ$2="least",VLOOKUP(AJ26,'Key 1'!$A:$C,3,0),0)))</f>
        <v>A</v>
      </c>
      <c r="CO26" s="9" t="str">
        <f>IF($BH26="","",IF(AK$2="most",VLOOKUP(AK26,'Key 1'!$A:$B,2,0),IF(AK$2="least",VLOOKUP(AK26,'Key 1'!$A:$C,3,0),0)))</f>
        <v>D</v>
      </c>
      <c r="CP26" s="9" t="str">
        <f>IF($BH26="","",IF(AL$2="most",VLOOKUP(AL26,'Key 1'!$A:$B,2,0),IF(AL$2="least",VLOOKUP(AL26,'Key 1'!$A:$C,3,0),0)))</f>
        <v>C</v>
      </c>
      <c r="CQ26" s="9" t="str">
        <f>IF($BH26="","",IF(AM$2="most",VLOOKUP(AM26,'Key 1'!$A:$B,2,0),IF(AM$2="least",VLOOKUP(AM26,'Key 1'!$A:$C,3,0),0)))</f>
        <v>D</v>
      </c>
      <c r="CR26" s="9" t="str">
        <f>IF($BH26="","",IF(AN$2="most",VLOOKUP(AN26,'Key 1'!$A:$B,2,0),IF(AN$2="least",VLOOKUP(AN26,'Key 1'!$A:$C,3,0),0)))</f>
        <v>N</v>
      </c>
      <c r="CS26" s="9" t="str">
        <f>IF($BH26="","",IF(AO$2="most",VLOOKUP(AO26,'Key 1'!$A:$B,2,0),IF(AO$2="least",VLOOKUP(AO26,'Key 1'!$A:$C,3,0),0)))</f>
        <v>D</v>
      </c>
      <c r="CT26" s="9" t="str">
        <f>IF($BH26="","",IF(AP$2="most",VLOOKUP(AP26,'Key 1'!$A:$B,2,0),IF(AP$2="least",VLOOKUP(AP26,'Key 1'!$A:$C,3,0),0)))</f>
        <v>C</v>
      </c>
      <c r="CU26" s="9" t="str">
        <f>IF($BH26="","",IF(AQ$2="most",VLOOKUP(AQ26,'Key 1'!$A:$B,2,0),IF(AQ$2="least",VLOOKUP(AQ26,'Key 1'!$A:$C,3,0),0)))</f>
        <v>A</v>
      </c>
      <c r="CV26" s="9" t="str">
        <f>IF($BH26="","",IF(AR$2="most",VLOOKUP(AR26,'Key 1'!$A:$B,2,0),IF(AR$2="least",VLOOKUP(AR26,'Key 1'!$A:$C,3,0),0)))</f>
        <v>D</v>
      </c>
      <c r="CW26" s="9" t="str">
        <f>IF($BH26="","",IF(AS$2="most",VLOOKUP(AS26,'Key 1'!$A:$B,2,0),IF(AS$2="least",VLOOKUP(AS26,'Key 1'!$A:$C,3,0),0)))</f>
        <v>C</v>
      </c>
      <c r="CX26" s="9" t="str">
        <f>IF($BH26="","",IF(AT$2="most",VLOOKUP(AT26,'Key 1'!$A:$B,2,0),IF(AT$2="least",VLOOKUP(AT26,'Key 1'!$A:$C,3,0),0)))</f>
        <v>S</v>
      </c>
      <c r="CY26" s="9" t="str">
        <f>IF($BH26="","",IF(AU$2="most",VLOOKUP(AU26,'Key 1'!$A:$B,2,0),IF(AU$2="least",VLOOKUP(AU26,'Key 1'!$A:$C,3,0),0)))</f>
        <v>D</v>
      </c>
      <c r="CZ26" s="9" t="str">
        <f>IF($BH26="","",IF(AV$2="most",VLOOKUP(AV26,'Key 1'!$A:$B,2,0),IF(AV$2="least",VLOOKUP(AV26,'Key 1'!$A:$C,3,0),0)))</f>
        <v>A</v>
      </c>
      <c r="DA26" s="9" t="str">
        <f>IF($BH26="","",IF(AW$2="most",VLOOKUP(AW26,'Key 1'!$A:$B,2,0),IF(AW$2="least",VLOOKUP(AW26,'Key 1'!$A:$C,3,0),0)))</f>
        <v>C</v>
      </c>
      <c r="DB26" s="9" t="str">
        <f>IF($BH26="","",IF(AX$2="most",VLOOKUP(AX26,'Key 1'!$A:$B,2,0),IF(AX$2="least",VLOOKUP(AX26,'Key 1'!$A:$C,3,0),0)))</f>
        <v>B</v>
      </c>
      <c r="DC26" s="9" t="str">
        <f>IF($BH26="","",IF(AY$2="most",VLOOKUP(AY26,'Key 1'!$A:$B,2,0),IF(AY$2="least",VLOOKUP(AY26,'Key 1'!$A:$C,3,0),0)))</f>
        <v>D</v>
      </c>
      <c r="DD26" s="9" t="str">
        <f>IF($BH26="","",IF(AZ$2="most",VLOOKUP(AZ26,'Key 1'!$A:$B,2,0),IF(AZ$2="least",VLOOKUP(AZ26,'Key 1'!$A:$C,3,0),0)))</f>
        <v>B</v>
      </c>
      <c r="DE26" s="9" t="str">
        <f>IF($BH26="","",IF(BA$2="most",VLOOKUP(BA26,'Key 1'!$A:$B,2,0),IF(BA$2="least",VLOOKUP(BA26,'Key 1'!$A:$C,3,0),0)))</f>
        <v>D</v>
      </c>
      <c r="DF26" s="9" t="str">
        <f>IF($BH26="","",IF(BB$2="most",VLOOKUP(BB26,'Key 1'!$A:$B,2,0),IF(BB$2="least",VLOOKUP(BB26,'Key 1'!$A:$C,3,0),0)))</f>
        <v>B</v>
      </c>
      <c r="DG26" s="9" t="str">
        <f>IF($BH26="","",IF(BC$2="most",VLOOKUP(BC26,'Key 1'!$A:$B,2,0),IF(BC$2="least",VLOOKUP(BC26,'Key 1'!$A:$C,3,0),0)))</f>
        <v>D</v>
      </c>
      <c r="DH26" s="9" t="str">
        <f>IF($BH26="","",IF(BD$2="most",VLOOKUP(BD26,'Key 1'!$A:$B,2,0),IF(BD$2="least",VLOOKUP(BD26,'Key 1'!$A:$C,3,0),0)))</f>
        <v>B</v>
      </c>
      <c r="DI26" s="9" t="str">
        <f>IF($BH26="","",IF(BE$2="most",VLOOKUP(BE26,'Key 1'!$A:$B,2,0),IF(BE$2="least",VLOOKUP(BE26,'Key 1'!$A:$C,3,0),0)))</f>
        <v>C</v>
      </c>
      <c r="DJ26" s="9" t="str">
        <f>IF($BH26="","",IF(BF$2="most",VLOOKUP(BF26,'Key 1'!$A:$B,2,0),IF(BF$2="least",VLOOKUP(BF26,'Key 1'!$A:$C,3,0),0)))</f>
        <v>B</v>
      </c>
      <c r="DK26" s="9" t="str">
        <f>IF($BH26="","",IF(BG$2="most",VLOOKUP(BG26,'Key 1'!$A:$B,2,0),IF(BG$2="least",VLOOKUP(BG26,'Key 1'!$A:$C,3,0),0)))</f>
        <v>C</v>
      </c>
      <c r="DL26" s="9" t="str">
        <f>IF($BH26="","",IF(BH$2="most",VLOOKUP(BH26,'Key 1'!$A:$B,2,0),IF(BH$2="least",VLOOKUP(BH26,'Key 1'!$A:$C,3,0),0)))</f>
        <v>B</v>
      </c>
      <c r="DM26" s="9">
        <f t="shared" si="50"/>
        <v>4</v>
      </c>
      <c r="DN26" s="9">
        <f t="shared" si="51"/>
        <v>0</v>
      </c>
      <c r="DO26" s="9">
        <f t="shared" si="52"/>
        <v>11</v>
      </c>
      <c r="DP26" s="9">
        <f t="shared" si="53"/>
        <v>11</v>
      </c>
      <c r="DQ26" s="9">
        <f t="shared" si="54"/>
        <v>2</v>
      </c>
      <c r="DR26" s="9">
        <f t="shared" si="55"/>
        <v>3</v>
      </c>
      <c r="DS26" s="9">
        <f t="shared" si="56"/>
        <v>10</v>
      </c>
      <c r="DT26" s="9">
        <f t="shared" si="57"/>
        <v>5</v>
      </c>
      <c r="DU26" s="9">
        <f t="shared" si="58"/>
        <v>6</v>
      </c>
      <c r="DV26" s="9">
        <f t="shared" si="59"/>
        <v>3</v>
      </c>
    </row>
    <row r="27" spans="1:126" x14ac:dyDescent="0.35">
      <c r="A27" s="1" t="s">
        <v>347</v>
      </c>
      <c r="B27" s="1" t="s">
        <v>348</v>
      </c>
      <c r="C27" s="1" t="s">
        <v>349</v>
      </c>
      <c r="D27" s="1" t="s">
        <v>350</v>
      </c>
      <c r="E27" s="1" t="s">
        <v>6</v>
      </c>
      <c r="F27" s="1" t="s">
        <v>8</v>
      </c>
      <c r="G27" s="1" t="s">
        <v>125</v>
      </c>
      <c r="H27" s="1" t="s">
        <v>16</v>
      </c>
      <c r="I27" s="1" t="s">
        <v>19</v>
      </c>
      <c r="J27" s="1" t="s">
        <v>21</v>
      </c>
      <c r="K27" s="1" t="s">
        <v>24</v>
      </c>
      <c r="L27" s="1" t="s">
        <v>23</v>
      </c>
      <c r="M27" s="1" t="s">
        <v>30</v>
      </c>
      <c r="N27" s="1" t="s">
        <v>127</v>
      </c>
      <c r="O27" s="1" t="s">
        <v>33</v>
      </c>
      <c r="P27" s="1" t="s">
        <v>31</v>
      </c>
      <c r="Q27" s="1" t="s">
        <v>38</v>
      </c>
      <c r="R27" s="1" t="s">
        <v>35</v>
      </c>
      <c r="S27" s="1" t="s">
        <v>132</v>
      </c>
      <c r="T27" s="1" t="s">
        <v>42</v>
      </c>
      <c r="U27" s="1" t="s">
        <v>133</v>
      </c>
      <c r="V27" s="1" t="s">
        <v>135</v>
      </c>
      <c r="W27" s="1" t="s">
        <v>48</v>
      </c>
      <c r="X27" s="1" t="s">
        <v>49</v>
      </c>
      <c r="Y27" s="1" t="s">
        <v>54</v>
      </c>
      <c r="Z27" s="1" t="s">
        <v>51</v>
      </c>
      <c r="AA27" s="1" t="s">
        <v>139</v>
      </c>
      <c r="AB27" s="1" t="s">
        <v>56</v>
      </c>
      <c r="AC27" s="1" t="s">
        <v>140</v>
      </c>
      <c r="AD27" s="1" t="s">
        <v>59</v>
      </c>
      <c r="AE27" s="1" t="s">
        <v>65</v>
      </c>
      <c r="AF27" s="1" t="s">
        <v>63</v>
      </c>
      <c r="AG27" s="1" t="s">
        <v>141</v>
      </c>
      <c r="AH27" s="1" t="s">
        <v>69</v>
      </c>
      <c r="AI27" s="1" t="s">
        <v>71</v>
      </c>
      <c r="AJ27" s="1" t="s">
        <v>74</v>
      </c>
      <c r="AK27" s="1" t="s">
        <v>76</v>
      </c>
      <c r="AL27" s="1" t="s">
        <v>75</v>
      </c>
      <c r="AM27" s="1" t="s">
        <v>81</v>
      </c>
      <c r="AN27" s="1" t="s">
        <v>80</v>
      </c>
      <c r="AO27" s="1" t="s">
        <v>142</v>
      </c>
      <c r="AP27" s="1" t="s">
        <v>84</v>
      </c>
      <c r="AQ27" s="1" t="s">
        <v>87</v>
      </c>
      <c r="AR27" s="1" t="s">
        <v>88</v>
      </c>
      <c r="AS27" s="1" t="s">
        <v>143</v>
      </c>
      <c r="AT27" s="1" t="s">
        <v>92</v>
      </c>
      <c r="AU27" s="1" t="s">
        <v>99</v>
      </c>
      <c r="AV27" s="1" t="s">
        <v>96</v>
      </c>
      <c r="AW27" s="1" t="s">
        <v>103</v>
      </c>
      <c r="AX27" s="1" t="s">
        <v>144</v>
      </c>
      <c r="AY27" s="1" t="s">
        <v>145</v>
      </c>
      <c r="AZ27" s="1" t="s">
        <v>106</v>
      </c>
      <c r="BA27" s="1" t="s">
        <v>110</v>
      </c>
      <c r="BB27" s="1" t="s">
        <v>111</v>
      </c>
      <c r="BC27" s="1" t="s">
        <v>147</v>
      </c>
      <c r="BD27" s="1" t="s">
        <v>114</v>
      </c>
      <c r="BE27" s="1" t="s">
        <v>119</v>
      </c>
      <c r="BF27" s="1" t="s">
        <v>148</v>
      </c>
      <c r="BG27" s="1" t="s">
        <v>123</v>
      </c>
      <c r="BH27" s="1" t="s">
        <v>149</v>
      </c>
      <c r="BI27" s="9" t="str">
        <f>IF($BH27="","",IF(E$2="most",VLOOKUP(E27,'Key 1'!$A:$B,2,0),IF(E$2="least",VLOOKUP(E27,'Key 1'!$A:$C,3,0),0)))</f>
        <v>A</v>
      </c>
      <c r="BJ27" s="9" t="str">
        <f>IF($BH27="","",IF(F$2="most",VLOOKUP(F27,'Key 1'!$A:$B,2,0),IF(F$2="least",VLOOKUP(F27,'Key 1'!$A:$C,3,0),0)))</f>
        <v>B</v>
      </c>
      <c r="BK27" s="9" t="str">
        <f>IF($BH27="","",IF(G$2="most",VLOOKUP(G27,'Key 1'!$A:$B,2,0),IF(G$2="least",VLOOKUP(G27,'Key 1'!$A:$C,3,0),0)))</f>
        <v>B</v>
      </c>
      <c r="BL27" s="9" t="str">
        <f>IF($BH27="","",IF(H$2="most",VLOOKUP(H27,'Key 1'!$A:$B,2,0),IF(H$2="least",VLOOKUP(H27,'Key 1'!$A:$C,3,0),0)))</f>
        <v>A</v>
      </c>
      <c r="BM27" s="9" t="str">
        <f>IF($BH27="","",IF(I$2="most",VLOOKUP(I27,'Key 1'!$A:$B,2,0),IF(I$2="least",VLOOKUP(I27,'Key 1'!$A:$C,3,0),0)))</f>
        <v>A</v>
      </c>
      <c r="BN27" s="9" t="str">
        <f>IF($BH27="","",IF(J$2="most",VLOOKUP(J27,'Key 1'!$A:$B,2,0),IF(J$2="least",VLOOKUP(J27,'Key 1'!$A:$C,3,0),0)))</f>
        <v>B</v>
      </c>
      <c r="BO27" s="9" t="str">
        <f>IF($BH27="","",IF(K$2="most",VLOOKUP(K27,'Key 1'!$A:$B,2,0),IF(K$2="least",VLOOKUP(K27,'Key 1'!$A:$C,3,0),0)))</f>
        <v>C</v>
      </c>
      <c r="BP27" s="9" t="str">
        <f>IF($BH27="","",IF(L$2="most",VLOOKUP(L27,'Key 1'!$A:$B,2,0),IF(L$2="least",VLOOKUP(L27,'Key 1'!$A:$C,3,0),0)))</f>
        <v>A</v>
      </c>
      <c r="BQ27" s="9" t="str">
        <f>IF($BH27="","",IF(M$2="most",VLOOKUP(M27,'Key 1'!$A:$B,2,0),IF(M$2="least",VLOOKUP(M27,'Key 1'!$A:$C,3,0),0)))</f>
        <v>D</v>
      </c>
      <c r="BR27" s="9" t="str">
        <f>IF($BH27="","",IF(N$2="most",VLOOKUP(N27,'Key 1'!$A:$B,2,0),IF(N$2="least",VLOOKUP(N27,'Key 1'!$A:$C,3,0),0)))</f>
        <v>B</v>
      </c>
      <c r="BS27" s="9" t="str">
        <f>IF($BH27="","",IF(O$2="most",VLOOKUP(O27,'Key 1'!$A:$B,2,0),IF(O$2="least",VLOOKUP(O27,'Key 1'!$A:$C,3,0),0)))</f>
        <v>N</v>
      </c>
      <c r="BT27" s="9" t="str">
        <f>IF($BH27="","",IF(P$2="most",VLOOKUP(P27,'Key 1'!$A:$B,2,0),IF(P$2="least",VLOOKUP(P27,'Key 1'!$A:$C,3,0),0)))</f>
        <v>D</v>
      </c>
      <c r="BU27" s="9" t="str">
        <f>IF($BH27="","",IF(Q$2="most",VLOOKUP(Q27,'Key 1'!$A:$B,2,0),IF(Q$2="least",VLOOKUP(Q27,'Key 1'!$A:$C,3,0),0)))</f>
        <v>N</v>
      </c>
      <c r="BV27" s="9" t="str">
        <f>IF($BH27="","",IF(R$2="most",VLOOKUP(R27,'Key 1'!$A:$B,2,0),IF(R$2="least",VLOOKUP(R27,'Key 1'!$A:$C,3,0),0)))</f>
        <v>A</v>
      </c>
      <c r="BW27" s="9" t="str">
        <f>IF($BH27="","",IF(S$2="most",VLOOKUP(S27,'Key 1'!$A:$B,2,0),IF(S$2="least",VLOOKUP(S27,'Key 1'!$A:$C,3,0),0)))</f>
        <v>C</v>
      </c>
      <c r="BX27" s="9" t="str">
        <f>IF($BH27="","",IF(T$2="most",VLOOKUP(T27,'Key 1'!$A:$B,2,0),IF(T$2="least",VLOOKUP(T27,'Key 1'!$A:$C,3,0),0)))</f>
        <v>B</v>
      </c>
      <c r="BY27" s="9" t="str">
        <f>IF($BH27="","",IF(U$2="most",VLOOKUP(U27,'Key 1'!$A:$B,2,0),IF(U$2="least",VLOOKUP(U27,'Key 1'!$A:$C,3,0),0)))</f>
        <v>C</v>
      </c>
      <c r="BZ27" s="9" t="str">
        <f>IF($BH27="","",IF(V$2="most",VLOOKUP(V27,'Key 1'!$A:$B,2,0),IF(V$2="least",VLOOKUP(V27,'Key 1'!$A:$C,3,0),0)))</f>
        <v>B</v>
      </c>
      <c r="CA27" s="9" t="str">
        <f>IF($BH27="","",IF(W$2="most",VLOOKUP(W27,'Key 1'!$A:$B,2,0),IF(W$2="least",VLOOKUP(W27,'Key 1'!$A:$C,3,0),0)))</f>
        <v>A</v>
      </c>
      <c r="CB27" s="9" t="str">
        <f>IF($BH27="","",IF(X$2="most",VLOOKUP(X27,'Key 1'!$A:$B,2,0),IF(X$2="least",VLOOKUP(X27,'Key 1'!$A:$C,3,0),0)))</f>
        <v>D</v>
      </c>
      <c r="CC27" s="9" t="str">
        <f>IF($BH27="","",IF(Y$2="most",VLOOKUP(Y27,'Key 1'!$A:$B,2,0),IF(Y$2="least",VLOOKUP(Y27,'Key 1'!$A:$C,3,0),0)))</f>
        <v>A</v>
      </c>
      <c r="CD27" s="9" t="str">
        <f>IF($BH27="","",IF(Z$2="most",VLOOKUP(Z27,'Key 1'!$A:$B,2,0),IF(Z$2="least",VLOOKUP(Z27,'Key 1'!$A:$C,3,0),0)))</f>
        <v>C</v>
      </c>
      <c r="CE27" s="9" t="str">
        <f>IF($BH27="","",IF(AA$2="most",VLOOKUP(AA27,'Key 1'!$A:$B,2,0),IF(AA$2="least",VLOOKUP(AA27,'Key 1'!$A:$C,3,0),0)))</f>
        <v>C</v>
      </c>
      <c r="CF27" s="9" t="str">
        <f>IF($BH27="","",IF(AB$2="most",VLOOKUP(AB27,'Key 1'!$A:$B,2,0),IF(AB$2="least",VLOOKUP(AB27,'Key 1'!$A:$C,3,0),0)))</f>
        <v>D</v>
      </c>
      <c r="CG27" s="9" t="str">
        <f>IF($BH27="","",IF(AC$2="most",VLOOKUP(AC27,'Key 1'!$A:$B,2,0),IF(AC$2="least",VLOOKUP(AC27,'Key 1'!$A:$C,3,0),0)))</f>
        <v>D</v>
      </c>
      <c r="CH27" s="9" t="str">
        <f>IF($BH27="","",IF(AD$2="most",VLOOKUP(AD27,'Key 1'!$A:$B,2,0),IF(AD$2="least",VLOOKUP(AD27,'Key 1'!$A:$C,3,0),0)))</f>
        <v>B</v>
      </c>
      <c r="CI27" s="9" t="str">
        <f>IF($BH27="","",IF(AE$2="most",VLOOKUP(AE27,'Key 1'!$A:$B,2,0),IF(AE$2="least",VLOOKUP(AE27,'Key 1'!$A:$C,3,0),0)))</f>
        <v>B</v>
      </c>
      <c r="CJ27" s="9" t="str">
        <f>IF($BH27="","",IF(AF$2="most",VLOOKUP(AF27,'Key 1'!$A:$B,2,0),IF(AF$2="least",VLOOKUP(AF27,'Key 1'!$A:$C,3,0),0)))</f>
        <v>C</v>
      </c>
      <c r="CK27" s="9" t="str">
        <f>IF($BH27="","",IF(AG$2="most",VLOOKUP(AG27,'Key 1'!$A:$B,2,0),IF(AG$2="least",VLOOKUP(AG27,'Key 1'!$A:$C,3,0),0)))</f>
        <v>C</v>
      </c>
      <c r="CL27" s="9" t="str">
        <f>IF($BH27="","",IF(AH$2="most",VLOOKUP(AH27,'Key 1'!$A:$B,2,0),IF(AH$2="least",VLOOKUP(AH27,'Key 1'!$A:$C,3,0),0)))</f>
        <v>B</v>
      </c>
      <c r="CM27" s="9" t="str">
        <f>IF($BH27="","",IF(AI$2="most",VLOOKUP(AI27,'Key 1'!$A:$B,2,0),IF(AI$2="least",VLOOKUP(AI27,'Key 1'!$A:$C,3,0),0)))</f>
        <v>C</v>
      </c>
      <c r="CN27" s="9" t="str">
        <f>IF($BH27="","",IF(AJ$2="most",VLOOKUP(AJ27,'Key 1'!$A:$B,2,0),IF(AJ$2="least",VLOOKUP(AJ27,'Key 1'!$A:$C,3,0),0)))</f>
        <v>A</v>
      </c>
      <c r="CO27" s="9" t="str">
        <f>IF($BH27="","",IF(AK$2="most",VLOOKUP(AK27,'Key 1'!$A:$B,2,0),IF(AK$2="least",VLOOKUP(AK27,'Key 1'!$A:$C,3,0),0)))</f>
        <v>D</v>
      </c>
      <c r="CP27" s="9" t="str">
        <f>IF($BH27="","",IF(AL$2="most",VLOOKUP(AL27,'Key 1'!$A:$B,2,0),IF(AL$2="least",VLOOKUP(AL27,'Key 1'!$A:$C,3,0),0)))</f>
        <v>A</v>
      </c>
      <c r="CQ27" s="9" t="str">
        <f>IF($BH27="","",IF(AM$2="most",VLOOKUP(AM27,'Key 1'!$A:$B,2,0),IF(AM$2="least",VLOOKUP(AM27,'Key 1'!$A:$C,3,0),0)))</f>
        <v>C</v>
      </c>
      <c r="CR27" s="9" t="str">
        <f>IF($BH27="","",IF(AN$2="most",VLOOKUP(AN27,'Key 1'!$A:$B,2,0),IF(AN$2="least",VLOOKUP(AN27,'Key 1'!$A:$C,3,0),0)))</f>
        <v>N</v>
      </c>
      <c r="CS27" s="9" t="str">
        <f>IF($BH27="","",IF(AO$2="most",VLOOKUP(AO27,'Key 1'!$A:$B,2,0),IF(AO$2="least",VLOOKUP(AO27,'Key 1'!$A:$C,3,0),0)))</f>
        <v>D</v>
      </c>
      <c r="CT27" s="9" t="str">
        <f>IF($BH27="","",IF(AP$2="most",VLOOKUP(AP27,'Key 1'!$A:$B,2,0),IF(AP$2="least",VLOOKUP(AP27,'Key 1'!$A:$C,3,0),0)))</f>
        <v>A</v>
      </c>
      <c r="CU27" s="9" t="str">
        <f>IF($BH27="","",IF(AQ$2="most",VLOOKUP(AQ27,'Key 1'!$A:$B,2,0),IF(AQ$2="least",VLOOKUP(AQ27,'Key 1'!$A:$C,3,0),0)))</f>
        <v>A</v>
      </c>
      <c r="CV27" s="9" t="str">
        <f>IF($BH27="","",IF(AR$2="most",VLOOKUP(AR27,'Key 1'!$A:$B,2,0),IF(AR$2="least",VLOOKUP(AR27,'Key 1'!$A:$C,3,0),0)))</f>
        <v>D</v>
      </c>
      <c r="CW27" s="9" t="str">
        <f>IF($BH27="","",IF(AS$2="most",VLOOKUP(AS27,'Key 1'!$A:$B,2,0),IF(AS$2="least",VLOOKUP(AS27,'Key 1'!$A:$C,3,0),0)))</f>
        <v>B</v>
      </c>
      <c r="CX27" s="9" t="str">
        <f>IF($BH27="","",IF(AT$2="most",VLOOKUP(AT27,'Key 1'!$A:$B,2,0),IF(AT$2="least",VLOOKUP(AT27,'Key 1'!$A:$C,3,0),0)))</f>
        <v>D</v>
      </c>
      <c r="CY27" s="9" t="str">
        <f>IF($BH27="","",IF(AU$2="most",VLOOKUP(AU27,'Key 1'!$A:$B,2,0),IF(AU$2="least",VLOOKUP(AU27,'Key 1'!$A:$C,3,0),0)))</f>
        <v>D</v>
      </c>
      <c r="CZ27" s="9" t="str">
        <f>IF($BH27="","",IF(AV$2="most",VLOOKUP(AV27,'Key 1'!$A:$B,2,0),IF(AV$2="least",VLOOKUP(AV27,'Key 1'!$A:$C,3,0),0)))</f>
        <v>A</v>
      </c>
      <c r="DA27" s="9" t="str">
        <f>IF($BH27="","",IF(AW$2="most",VLOOKUP(AW27,'Key 1'!$A:$B,2,0),IF(AW$2="least",VLOOKUP(AW27,'Key 1'!$A:$C,3,0),0)))</f>
        <v>D</v>
      </c>
      <c r="DB27" s="9" t="str">
        <f>IF($BH27="","",IF(AX$2="most",VLOOKUP(AX27,'Key 1'!$A:$B,2,0),IF(AX$2="least",VLOOKUP(AX27,'Key 1'!$A:$C,3,0),0)))</f>
        <v>B</v>
      </c>
      <c r="DC27" s="9" t="str">
        <f>IF($BH27="","",IF(AY$2="most",VLOOKUP(AY27,'Key 1'!$A:$B,2,0),IF(AY$2="least",VLOOKUP(AY27,'Key 1'!$A:$C,3,0),0)))</f>
        <v>D</v>
      </c>
      <c r="DD27" s="9" t="str">
        <f>IF($BH27="","",IF(AZ$2="most",VLOOKUP(AZ27,'Key 1'!$A:$B,2,0),IF(AZ$2="least",VLOOKUP(AZ27,'Key 1'!$A:$C,3,0),0)))</f>
        <v>B</v>
      </c>
      <c r="DE27" s="9" t="str">
        <f>IF($BH27="","",IF(BA$2="most",VLOOKUP(BA27,'Key 1'!$A:$B,2,0),IF(BA$2="least",VLOOKUP(BA27,'Key 1'!$A:$C,3,0),0)))</f>
        <v>D</v>
      </c>
      <c r="DF27" s="9" t="str">
        <f>IF($BH27="","",IF(BB$2="most",VLOOKUP(BB27,'Key 1'!$A:$B,2,0),IF(BB$2="least",VLOOKUP(BB27,'Key 1'!$A:$C,3,0),0)))</f>
        <v>A</v>
      </c>
      <c r="DG27" s="9" t="str">
        <f>IF($BH27="","",IF(BC$2="most",VLOOKUP(BC27,'Key 1'!$A:$B,2,0),IF(BC$2="least",VLOOKUP(BC27,'Key 1'!$A:$C,3,0),0)))</f>
        <v>D</v>
      </c>
      <c r="DH27" s="9" t="str">
        <f>IF($BH27="","",IF(BD$2="most",VLOOKUP(BD27,'Key 1'!$A:$B,2,0),IF(BD$2="least",VLOOKUP(BD27,'Key 1'!$A:$C,3,0),0)))</f>
        <v>B</v>
      </c>
      <c r="DI27" s="9" t="str">
        <f>IF($BH27="","",IF(BE$2="most",VLOOKUP(BE27,'Key 1'!$A:$B,2,0),IF(BE$2="least",VLOOKUP(BE27,'Key 1'!$A:$C,3,0),0)))</f>
        <v>C</v>
      </c>
      <c r="DJ27" s="9" t="str">
        <f>IF($BH27="","",IF(BF$2="most",VLOOKUP(BF27,'Key 1'!$A:$B,2,0),IF(BF$2="least",VLOOKUP(BF27,'Key 1'!$A:$C,3,0),0)))</f>
        <v>B</v>
      </c>
      <c r="DK27" s="9" t="str">
        <f>IF($BH27="","",IF(BG$2="most",VLOOKUP(BG27,'Key 1'!$A:$B,2,0),IF(BG$2="least",VLOOKUP(BG27,'Key 1'!$A:$C,3,0),0)))</f>
        <v>D</v>
      </c>
      <c r="DL27" s="9" t="str">
        <f>IF($BH27="","",IF(BH$2="most",VLOOKUP(BH27,'Key 1'!$A:$B,2,0),IF(BH$2="least",VLOOKUP(BH27,'Key 1'!$A:$C,3,0),0)))</f>
        <v>B</v>
      </c>
      <c r="DM27" s="9">
        <f t="shared" si="50"/>
        <v>5</v>
      </c>
      <c r="DN27" s="9">
        <f t="shared" si="51"/>
        <v>3</v>
      </c>
      <c r="DO27" s="9">
        <f t="shared" si="52"/>
        <v>8</v>
      </c>
      <c r="DP27" s="9">
        <f t="shared" si="53"/>
        <v>10</v>
      </c>
      <c r="DQ27" s="9">
        <f t="shared" si="54"/>
        <v>2</v>
      </c>
      <c r="DR27" s="9">
        <f t="shared" si="55"/>
        <v>8</v>
      </c>
      <c r="DS27" s="9">
        <f t="shared" si="56"/>
        <v>12</v>
      </c>
      <c r="DT27" s="9">
        <f t="shared" si="57"/>
        <v>2</v>
      </c>
      <c r="DU27" s="9">
        <f t="shared" si="58"/>
        <v>5</v>
      </c>
      <c r="DV27" s="9">
        <f t="shared" si="59"/>
        <v>1</v>
      </c>
    </row>
    <row r="28" spans="1:126" x14ac:dyDescent="0.35">
      <c r="A28" s="1" t="s">
        <v>351</v>
      </c>
      <c r="B28" s="1" t="s">
        <v>352</v>
      </c>
      <c r="C28" s="1" t="s">
        <v>353</v>
      </c>
      <c r="D28" s="1" t="s">
        <v>354</v>
      </c>
      <c r="E28" s="1" t="s">
        <v>6</v>
      </c>
      <c r="F28" s="1" t="s">
        <v>124</v>
      </c>
      <c r="G28" s="1" t="s">
        <v>125</v>
      </c>
      <c r="H28" s="1" t="s">
        <v>16</v>
      </c>
      <c r="I28" s="1" t="s">
        <v>20</v>
      </c>
      <c r="J28" s="1" t="s">
        <v>21</v>
      </c>
      <c r="K28" s="1" t="s">
        <v>24</v>
      </c>
      <c r="L28" s="1" t="s">
        <v>23</v>
      </c>
      <c r="M28" s="1" t="s">
        <v>128</v>
      </c>
      <c r="N28" s="1" t="s">
        <v>29</v>
      </c>
      <c r="O28" s="1" t="s">
        <v>129</v>
      </c>
      <c r="P28" s="1" t="s">
        <v>31</v>
      </c>
      <c r="Q28" s="1" t="s">
        <v>130</v>
      </c>
      <c r="R28" s="1" t="s">
        <v>37</v>
      </c>
      <c r="S28" s="1" t="s">
        <v>132</v>
      </c>
      <c r="T28" s="1" t="s">
        <v>42</v>
      </c>
      <c r="U28" s="1" t="s">
        <v>134</v>
      </c>
      <c r="V28" s="1" t="s">
        <v>133</v>
      </c>
      <c r="W28" s="1" t="s">
        <v>48</v>
      </c>
      <c r="X28" s="1" t="s">
        <v>136</v>
      </c>
      <c r="Y28" s="1" t="s">
        <v>137</v>
      </c>
      <c r="Z28" s="1" t="s">
        <v>51</v>
      </c>
      <c r="AA28" s="1" t="s">
        <v>138</v>
      </c>
      <c r="AB28" s="1" t="s">
        <v>58</v>
      </c>
      <c r="AC28" s="1" t="s">
        <v>140</v>
      </c>
      <c r="AD28" s="1" t="s">
        <v>62</v>
      </c>
      <c r="AE28" s="1" t="s">
        <v>64</v>
      </c>
      <c r="AF28" s="1" t="s">
        <v>63</v>
      </c>
      <c r="AG28" s="1" t="s">
        <v>141</v>
      </c>
      <c r="AH28" s="1" t="s">
        <v>69</v>
      </c>
      <c r="AI28" s="1" t="s">
        <v>71</v>
      </c>
      <c r="AJ28" s="1" t="s">
        <v>72</v>
      </c>
      <c r="AK28" s="1" t="s">
        <v>75</v>
      </c>
      <c r="AL28" s="1" t="s">
        <v>77</v>
      </c>
      <c r="AM28" s="1" t="s">
        <v>81</v>
      </c>
      <c r="AN28" s="1" t="s">
        <v>80</v>
      </c>
      <c r="AO28" s="1" t="s">
        <v>142</v>
      </c>
      <c r="AP28" s="1" t="s">
        <v>86</v>
      </c>
      <c r="AQ28" s="1" t="s">
        <v>87</v>
      </c>
      <c r="AR28" s="1" t="s">
        <v>90</v>
      </c>
      <c r="AS28" s="1" t="s">
        <v>91</v>
      </c>
      <c r="AT28" s="1" t="s">
        <v>93</v>
      </c>
      <c r="AU28" s="1" t="s">
        <v>99</v>
      </c>
      <c r="AV28" s="1" t="s">
        <v>96</v>
      </c>
      <c r="AW28" s="1" t="s">
        <v>100</v>
      </c>
      <c r="AX28" s="1" t="s">
        <v>144</v>
      </c>
      <c r="AY28" s="1" t="s">
        <v>146</v>
      </c>
      <c r="AZ28" s="1" t="s">
        <v>106</v>
      </c>
      <c r="BA28" s="1" t="s">
        <v>110</v>
      </c>
      <c r="BB28" s="1" t="s">
        <v>108</v>
      </c>
      <c r="BC28" s="1" t="s">
        <v>113</v>
      </c>
      <c r="BD28" s="1" t="s">
        <v>114</v>
      </c>
      <c r="BE28" s="1" t="s">
        <v>118</v>
      </c>
      <c r="BF28" s="1" t="s">
        <v>148</v>
      </c>
      <c r="BG28" s="1" t="s">
        <v>149</v>
      </c>
      <c r="BH28" s="1" t="s">
        <v>122</v>
      </c>
      <c r="BI28" s="9" t="str">
        <f>IF($BH28="","",IF(E$2="most",VLOOKUP(E28,'Key 1'!$A:$B,2,0),IF(E$2="least",VLOOKUP(E28,'Key 1'!$A:$C,3,0),0)))</f>
        <v>A</v>
      </c>
      <c r="BJ28" s="9" t="str">
        <f>IF($BH28="","",IF(F$2="most",VLOOKUP(F28,'Key 1'!$A:$B,2,0),IF(F$2="least",VLOOKUP(F28,'Key 1'!$A:$C,3,0),0)))</f>
        <v>C</v>
      </c>
      <c r="BK28" s="9" t="str">
        <f>IF($BH28="","",IF(G$2="most",VLOOKUP(G28,'Key 1'!$A:$B,2,0),IF(G$2="least",VLOOKUP(G28,'Key 1'!$A:$C,3,0),0)))</f>
        <v>B</v>
      </c>
      <c r="BL28" s="9" t="str">
        <f>IF($BH28="","",IF(H$2="most",VLOOKUP(H28,'Key 1'!$A:$B,2,0),IF(H$2="least",VLOOKUP(H28,'Key 1'!$A:$C,3,0),0)))</f>
        <v>A</v>
      </c>
      <c r="BM28" s="9" t="str">
        <f>IF($BH28="","",IF(I$2="most",VLOOKUP(I28,'Key 1'!$A:$B,2,0),IF(I$2="least",VLOOKUP(I28,'Key 1'!$A:$C,3,0),0)))</f>
        <v>C</v>
      </c>
      <c r="BN28" s="9" t="str">
        <f>IF($BH28="","",IF(J$2="most",VLOOKUP(J28,'Key 1'!$A:$B,2,0),IF(J$2="least",VLOOKUP(J28,'Key 1'!$A:$C,3,0),0)))</f>
        <v>B</v>
      </c>
      <c r="BO28" s="9" t="str">
        <f>IF($BH28="","",IF(K$2="most",VLOOKUP(K28,'Key 1'!$A:$B,2,0),IF(K$2="least",VLOOKUP(K28,'Key 1'!$A:$C,3,0),0)))</f>
        <v>C</v>
      </c>
      <c r="BP28" s="9" t="str">
        <f>IF($BH28="","",IF(L$2="most",VLOOKUP(L28,'Key 1'!$A:$B,2,0),IF(L$2="least",VLOOKUP(L28,'Key 1'!$A:$C,3,0),0)))</f>
        <v>A</v>
      </c>
      <c r="BQ28" s="9" t="str">
        <f>IF($BH28="","",IF(M$2="most",VLOOKUP(M28,'Key 1'!$A:$B,2,0),IF(M$2="least",VLOOKUP(M28,'Key 1'!$A:$C,3,0),0)))</f>
        <v>C</v>
      </c>
      <c r="BR28" s="9" t="str">
        <f>IF($BH28="","",IF(N$2="most",VLOOKUP(N28,'Key 1'!$A:$B,2,0),IF(N$2="least",VLOOKUP(N28,'Key 1'!$A:$C,3,0),0)))</f>
        <v>A</v>
      </c>
      <c r="BS28" s="9" t="str">
        <f>IF($BH28="","",IF(O$2="most",VLOOKUP(O28,'Key 1'!$A:$B,2,0),IF(O$2="least",VLOOKUP(O28,'Key 1'!$A:$C,3,0),0)))</f>
        <v>A</v>
      </c>
      <c r="BT28" s="9" t="str">
        <f>IF($BH28="","",IF(P$2="most",VLOOKUP(P28,'Key 1'!$A:$B,2,0),IF(P$2="least",VLOOKUP(P28,'Key 1'!$A:$C,3,0),0)))</f>
        <v>D</v>
      </c>
      <c r="BU28" s="9" t="str">
        <f>IF($BH28="","",IF(Q$2="most",VLOOKUP(Q28,'Key 1'!$A:$B,2,0),IF(Q$2="least",VLOOKUP(Q28,'Key 1'!$A:$C,3,0),0)))</f>
        <v>C</v>
      </c>
      <c r="BV28" s="9" t="str">
        <f>IF($BH28="","",IF(R$2="most",VLOOKUP(R28,'Key 1'!$A:$B,2,0),IF(R$2="least",VLOOKUP(R28,'Key 1'!$A:$C,3,0),0)))</f>
        <v>B</v>
      </c>
      <c r="BW28" s="9" t="str">
        <f>IF($BH28="","",IF(S$2="most",VLOOKUP(S28,'Key 1'!$A:$B,2,0),IF(S$2="least",VLOOKUP(S28,'Key 1'!$A:$C,3,0),0)))</f>
        <v>C</v>
      </c>
      <c r="BX28" s="9" t="str">
        <f>IF($BH28="","",IF(T$2="most",VLOOKUP(T28,'Key 1'!$A:$B,2,0),IF(T$2="least",VLOOKUP(T28,'Key 1'!$A:$C,3,0),0)))</f>
        <v>B</v>
      </c>
      <c r="BY28" s="9" t="str">
        <f>IF($BH28="","",IF(U$2="most",VLOOKUP(U28,'Key 1'!$A:$B,2,0),IF(U$2="least",VLOOKUP(U28,'Key 1'!$A:$C,3,0),0)))</f>
        <v>A</v>
      </c>
      <c r="BZ28" s="9" t="str">
        <f>IF($BH28="","",IF(V$2="most",VLOOKUP(V28,'Key 1'!$A:$B,2,0),IF(V$2="least",VLOOKUP(V28,'Key 1'!$A:$C,3,0),0)))</f>
        <v>C</v>
      </c>
      <c r="CA28" s="9" t="str">
        <f>IF($BH28="","",IF(W$2="most",VLOOKUP(W28,'Key 1'!$A:$B,2,0),IF(W$2="least",VLOOKUP(W28,'Key 1'!$A:$C,3,0),0)))</f>
        <v>A</v>
      </c>
      <c r="CB28" s="9" t="str">
        <f>IF($BH28="","",IF(X$2="most",VLOOKUP(X28,'Key 1'!$A:$B,2,0),IF(X$2="least",VLOOKUP(X28,'Key 1'!$A:$C,3,0),0)))</f>
        <v>C</v>
      </c>
      <c r="CC28" s="9" t="str">
        <f>IF($BH28="","",IF(Y$2="most",VLOOKUP(Y28,'Key 1'!$A:$B,2,0),IF(Y$2="least",VLOOKUP(Y28,'Key 1'!$A:$C,3,0),0)))</f>
        <v>D</v>
      </c>
      <c r="CD28" s="9" t="str">
        <f>IF($BH28="","",IF(Z$2="most",VLOOKUP(Z28,'Key 1'!$A:$B,2,0),IF(Z$2="least",VLOOKUP(Z28,'Key 1'!$A:$C,3,0),0)))</f>
        <v>C</v>
      </c>
      <c r="CE28" s="9" t="str">
        <f>IF($BH28="","",IF(AA$2="most",VLOOKUP(AA28,'Key 1'!$A:$B,2,0),IF(AA$2="least",VLOOKUP(AA28,'Key 1'!$A:$C,3,0),0)))</f>
        <v>A</v>
      </c>
      <c r="CF28" s="9" t="str">
        <f>IF($BH28="","",IF(AB$2="most",VLOOKUP(AB28,'Key 1'!$A:$B,2,0),IF(AB$2="least",VLOOKUP(AB28,'Key 1'!$A:$C,3,0),0)))</f>
        <v>B</v>
      </c>
      <c r="CG28" s="9" t="str">
        <f>IF($BH28="","",IF(AC$2="most",VLOOKUP(AC28,'Key 1'!$A:$B,2,0),IF(AC$2="least",VLOOKUP(AC28,'Key 1'!$A:$C,3,0),0)))</f>
        <v>D</v>
      </c>
      <c r="CH28" s="9" t="str">
        <f>IF($BH28="","",IF(AD$2="most",VLOOKUP(AD28,'Key 1'!$A:$B,2,0),IF(AD$2="least",VLOOKUP(AD28,'Key 1'!$A:$C,3,0),0)))</f>
        <v>C</v>
      </c>
      <c r="CI28" s="9" t="str">
        <f>IF($BH28="","",IF(AE$2="most",VLOOKUP(AE28,'Key 1'!$A:$B,2,0),IF(AE$2="least",VLOOKUP(AE28,'Key 1'!$A:$C,3,0),0)))</f>
        <v>D</v>
      </c>
      <c r="CJ28" s="9" t="str">
        <f>IF($BH28="","",IF(AF$2="most",VLOOKUP(AF28,'Key 1'!$A:$B,2,0),IF(AF$2="least",VLOOKUP(AF28,'Key 1'!$A:$C,3,0),0)))</f>
        <v>C</v>
      </c>
      <c r="CK28" s="9" t="str">
        <f>IF($BH28="","",IF(AG$2="most",VLOOKUP(AG28,'Key 1'!$A:$B,2,0),IF(AG$2="least",VLOOKUP(AG28,'Key 1'!$A:$C,3,0),0)))</f>
        <v>C</v>
      </c>
      <c r="CL28" s="9" t="str">
        <f>IF($BH28="","",IF(AH$2="most",VLOOKUP(AH28,'Key 1'!$A:$B,2,0),IF(AH$2="least",VLOOKUP(AH28,'Key 1'!$A:$C,3,0),0)))</f>
        <v>B</v>
      </c>
      <c r="CM28" s="9" t="str">
        <f>IF($BH28="","",IF(AI$2="most",VLOOKUP(AI28,'Key 1'!$A:$B,2,0),IF(AI$2="least",VLOOKUP(AI28,'Key 1'!$A:$C,3,0),0)))</f>
        <v>C</v>
      </c>
      <c r="CN28" s="9" t="str">
        <f>IF($BH28="","",IF(AJ$2="most",VLOOKUP(AJ28,'Key 1'!$A:$B,2,0),IF(AJ$2="least",VLOOKUP(AJ28,'Key 1'!$A:$C,3,0),0)))</f>
        <v>B</v>
      </c>
      <c r="CO28" s="9" t="str">
        <f>IF($BH28="","",IF(AK$2="most",VLOOKUP(AK28,'Key 1'!$A:$B,2,0),IF(AK$2="least",VLOOKUP(AK28,'Key 1'!$A:$C,3,0),0)))</f>
        <v>A</v>
      </c>
      <c r="CP28" s="9" t="str">
        <f>IF($BH28="","",IF(AL$2="most",VLOOKUP(AL28,'Key 1'!$A:$B,2,0),IF(AL$2="least",VLOOKUP(AL28,'Key 1'!$A:$C,3,0),0)))</f>
        <v>B</v>
      </c>
      <c r="CQ28" s="9" t="str">
        <f>IF($BH28="","",IF(AM$2="most",VLOOKUP(AM28,'Key 1'!$A:$B,2,0),IF(AM$2="least",VLOOKUP(AM28,'Key 1'!$A:$C,3,0),0)))</f>
        <v>C</v>
      </c>
      <c r="CR28" s="9" t="str">
        <f>IF($BH28="","",IF(AN$2="most",VLOOKUP(AN28,'Key 1'!$A:$B,2,0),IF(AN$2="least",VLOOKUP(AN28,'Key 1'!$A:$C,3,0),0)))</f>
        <v>N</v>
      </c>
      <c r="CS28" s="9" t="str">
        <f>IF($BH28="","",IF(AO$2="most",VLOOKUP(AO28,'Key 1'!$A:$B,2,0),IF(AO$2="least",VLOOKUP(AO28,'Key 1'!$A:$C,3,0),0)))</f>
        <v>D</v>
      </c>
      <c r="CT28" s="9" t="str">
        <f>IF($BH28="","",IF(AP$2="most",VLOOKUP(AP28,'Key 1'!$A:$B,2,0),IF(AP$2="least",VLOOKUP(AP28,'Key 1'!$A:$C,3,0),0)))</f>
        <v>C</v>
      </c>
      <c r="CU28" s="9" t="str">
        <f>IF($BH28="","",IF(AQ$2="most",VLOOKUP(AQ28,'Key 1'!$A:$B,2,0),IF(AQ$2="least",VLOOKUP(AQ28,'Key 1'!$A:$C,3,0),0)))</f>
        <v>A</v>
      </c>
      <c r="CV28" s="9" t="str">
        <f>IF($BH28="","",IF(AR$2="most",VLOOKUP(AR28,'Key 1'!$A:$B,2,0),IF(AR$2="least",VLOOKUP(AR28,'Key 1'!$A:$C,3,0),0)))</f>
        <v>B</v>
      </c>
      <c r="CW28" s="9" t="str">
        <f>IF($BH28="","",IF(AS$2="most",VLOOKUP(AS28,'Key 1'!$A:$B,2,0),IF(AS$2="least",VLOOKUP(AS28,'Key 1'!$A:$C,3,0),0)))</f>
        <v>C</v>
      </c>
      <c r="CX28" s="9" t="str">
        <f>IF($BH28="","",IF(AT$2="most",VLOOKUP(AT28,'Key 1'!$A:$B,2,0),IF(AT$2="least",VLOOKUP(AT28,'Key 1'!$A:$C,3,0),0)))</f>
        <v>S</v>
      </c>
      <c r="CY28" s="9" t="str">
        <f>IF($BH28="","",IF(AU$2="most",VLOOKUP(AU28,'Key 1'!$A:$B,2,0),IF(AU$2="least",VLOOKUP(AU28,'Key 1'!$A:$C,3,0),0)))</f>
        <v>D</v>
      </c>
      <c r="CZ28" s="9" t="str">
        <f>IF($BH28="","",IF(AV$2="most",VLOOKUP(AV28,'Key 1'!$A:$B,2,0),IF(AV$2="least",VLOOKUP(AV28,'Key 1'!$A:$C,3,0),0)))</f>
        <v>A</v>
      </c>
      <c r="DA28" s="9" t="str">
        <f>IF($BH28="","",IF(AW$2="most",VLOOKUP(AW28,'Key 1'!$A:$B,2,0),IF(AW$2="least",VLOOKUP(AW28,'Key 1'!$A:$C,3,0),0)))</f>
        <v>A</v>
      </c>
      <c r="DB28" s="9" t="str">
        <f>IF($BH28="","",IF(AX$2="most",VLOOKUP(AX28,'Key 1'!$A:$B,2,0),IF(AX$2="least",VLOOKUP(AX28,'Key 1'!$A:$C,3,0),0)))</f>
        <v>B</v>
      </c>
      <c r="DC28" s="9" t="str">
        <f>IF($BH28="","",IF(AY$2="most",VLOOKUP(AY28,'Key 1'!$A:$B,2,0),IF(AY$2="least",VLOOKUP(AY28,'Key 1'!$A:$C,3,0),0)))</f>
        <v>C</v>
      </c>
      <c r="DD28" s="9" t="str">
        <f>IF($BH28="","",IF(AZ$2="most",VLOOKUP(AZ28,'Key 1'!$A:$B,2,0),IF(AZ$2="least",VLOOKUP(AZ28,'Key 1'!$A:$C,3,0),0)))</f>
        <v>B</v>
      </c>
      <c r="DE28" s="9" t="str">
        <f>IF($BH28="","",IF(BA$2="most",VLOOKUP(BA28,'Key 1'!$A:$B,2,0),IF(BA$2="least",VLOOKUP(BA28,'Key 1'!$A:$C,3,0),0)))</f>
        <v>D</v>
      </c>
      <c r="DF28" s="9" t="str">
        <f>IF($BH28="","",IF(BB$2="most",VLOOKUP(BB28,'Key 1'!$A:$B,2,0),IF(BB$2="least",VLOOKUP(BB28,'Key 1'!$A:$C,3,0),0)))</f>
        <v>B</v>
      </c>
      <c r="DG28" s="9" t="str">
        <f>IF($BH28="","",IF(BC$2="most",VLOOKUP(BC28,'Key 1'!$A:$B,2,0),IF(BC$2="least",VLOOKUP(BC28,'Key 1'!$A:$C,3,0),0)))</f>
        <v>C</v>
      </c>
      <c r="DH28" s="9" t="str">
        <f>IF($BH28="","",IF(BD$2="most",VLOOKUP(BD28,'Key 1'!$A:$B,2,0),IF(BD$2="least",VLOOKUP(BD28,'Key 1'!$A:$C,3,0),0)))</f>
        <v>B</v>
      </c>
      <c r="DI28" s="9" t="str">
        <f>IF($BH28="","",IF(BE$2="most",VLOOKUP(BE28,'Key 1'!$A:$B,2,0),IF(BE$2="least",VLOOKUP(BE28,'Key 1'!$A:$C,3,0),0)))</f>
        <v>A</v>
      </c>
      <c r="DJ28" s="9" t="str">
        <f>IF($BH28="","",IF(BF$2="most",VLOOKUP(BF28,'Key 1'!$A:$B,2,0),IF(BF$2="least",VLOOKUP(BF28,'Key 1'!$A:$C,3,0),0)))</f>
        <v>B</v>
      </c>
      <c r="DK28" s="9" t="str">
        <f>IF($BH28="","",IF(BG$2="most",VLOOKUP(BG28,'Key 1'!$A:$B,2,0),IF(BG$2="least",VLOOKUP(BG28,'Key 1'!$A:$C,3,0),0)))</f>
        <v>B</v>
      </c>
      <c r="DL28" s="9" t="str">
        <f>IF($BH28="","",IF(BH$2="most",VLOOKUP(BH28,'Key 1'!$A:$B,2,0),IF(BH$2="least",VLOOKUP(BH28,'Key 1'!$A:$C,3,0),0)))</f>
        <v>A</v>
      </c>
      <c r="DM28" s="9">
        <f t="shared" si="50"/>
        <v>9</v>
      </c>
      <c r="DN28" s="9">
        <f t="shared" si="51"/>
        <v>2</v>
      </c>
      <c r="DO28" s="9">
        <f t="shared" si="52"/>
        <v>11</v>
      </c>
      <c r="DP28" s="9">
        <f t="shared" si="53"/>
        <v>6</v>
      </c>
      <c r="DQ28" s="9">
        <f t="shared" si="54"/>
        <v>0</v>
      </c>
      <c r="DR28" s="9">
        <f t="shared" si="55"/>
        <v>5</v>
      </c>
      <c r="DS28" s="9">
        <f t="shared" si="56"/>
        <v>13</v>
      </c>
      <c r="DT28" s="9">
        <f t="shared" si="57"/>
        <v>7</v>
      </c>
      <c r="DU28" s="9">
        <f t="shared" si="58"/>
        <v>1</v>
      </c>
      <c r="DV28" s="9">
        <f t="shared" si="59"/>
        <v>1</v>
      </c>
    </row>
    <row r="29" spans="1:126" x14ac:dyDescent="0.35">
      <c r="A29" s="1" t="s">
        <v>355</v>
      </c>
      <c r="B29" s="1" t="s">
        <v>356</v>
      </c>
      <c r="C29" s="1" t="s">
        <v>349</v>
      </c>
      <c r="D29" s="1" t="s">
        <v>357</v>
      </c>
      <c r="E29" s="1" t="s">
        <v>124</v>
      </c>
      <c r="F29" s="1" t="s">
        <v>12</v>
      </c>
      <c r="G29" s="1" t="s">
        <v>16</v>
      </c>
      <c r="H29" s="1" t="s">
        <v>14</v>
      </c>
      <c r="I29" s="1" t="s">
        <v>19</v>
      </c>
      <c r="J29" s="1" t="s">
        <v>22</v>
      </c>
      <c r="K29" s="1" t="s">
        <v>23</v>
      </c>
      <c r="L29" s="1" t="s">
        <v>24</v>
      </c>
      <c r="M29" s="1" t="s">
        <v>128</v>
      </c>
      <c r="N29" s="1" t="s">
        <v>30</v>
      </c>
      <c r="O29" s="1" t="s">
        <v>129</v>
      </c>
      <c r="P29" s="1" t="s">
        <v>34</v>
      </c>
      <c r="Q29" s="1" t="s">
        <v>130</v>
      </c>
      <c r="R29" s="1" t="s">
        <v>35</v>
      </c>
      <c r="S29" s="1" t="s">
        <v>132</v>
      </c>
      <c r="T29" s="1" t="s">
        <v>42</v>
      </c>
      <c r="U29" s="1" t="s">
        <v>133</v>
      </c>
      <c r="V29" s="1" t="s">
        <v>135</v>
      </c>
      <c r="W29" s="1" t="s">
        <v>47</v>
      </c>
      <c r="X29" s="1" t="s">
        <v>136</v>
      </c>
      <c r="Y29" s="1" t="s">
        <v>137</v>
      </c>
      <c r="Z29" s="1" t="s">
        <v>51</v>
      </c>
      <c r="AA29" s="1" t="s">
        <v>56</v>
      </c>
      <c r="AB29" s="1" t="s">
        <v>138</v>
      </c>
      <c r="AC29" s="1" t="s">
        <v>140</v>
      </c>
      <c r="AD29" s="1" t="s">
        <v>59</v>
      </c>
      <c r="AE29" s="1" t="s">
        <v>64</v>
      </c>
      <c r="AF29" s="1" t="s">
        <v>63</v>
      </c>
      <c r="AG29" s="1" t="s">
        <v>141</v>
      </c>
      <c r="AH29" s="1" t="s">
        <v>69</v>
      </c>
      <c r="AI29" s="1" t="s">
        <v>71</v>
      </c>
      <c r="AJ29" s="1" t="s">
        <v>74</v>
      </c>
      <c r="AK29" s="1" t="s">
        <v>75</v>
      </c>
      <c r="AL29" s="1" t="s">
        <v>76</v>
      </c>
      <c r="AM29" s="1" t="s">
        <v>82</v>
      </c>
      <c r="AN29" s="1" t="s">
        <v>80</v>
      </c>
      <c r="AO29" s="1" t="s">
        <v>83</v>
      </c>
      <c r="AP29" s="1" t="s">
        <v>86</v>
      </c>
      <c r="AQ29" s="1" t="s">
        <v>88</v>
      </c>
      <c r="AR29" s="1" t="s">
        <v>89</v>
      </c>
      <c r="AS29" s="1" t="s">
        <v>91</v>
      </c>
      <c r="AT29" s="1" t="s">
        <v>93</v>
      </c>
      <c r="AU29" s="1" t="s">
        <v>99</v>
      </c>
      <c r="AV29" s="1" t="s">
        <v>97</v>
      </c>
      <c r="AW29" s="1" t="s">
        <v>144</v>
      </c>
      <c r="AX29" s="1" t="s">
        <v>103</v>
      </c>
      <c r="AY29" s="1" t="s">
        <v>146</v>
      </c>
      <c r="AZ29" s="1" t="s">
        <v>104</v>
      </c>
      <c r="BA29" s="1" t="s">
        <v>109</v>
      </c>
      <c r="BB29" s="1" t="s">
        <v>108</v>
      </c>
      <c r="BC29" s="1" t="s">
        <v>112</v>
      </c>
      <c r="BD29" s="1" t="s">
        <v>147</v>
      </c>
      <c r="BE29" s="1" t="s">
        <v>119</v>
      </c>
      <c r="BF29" s="1" t="s">
        <v>148</v>
      </c>
      <c r="BG29" s="1" t="s">
        <v>120</v>
      </c>
      <c r="BH29" s="1" t="s">
        <v>149</v>
      </c>
      <c r="BI29" s="9" t="str">
        <f>IF($BH29="","",IF(E$2="most",VLOOKUP(E29,'Key 1'!$A:$B,2,0),IF(E$2="least",VLOOKUP(E29,'Key 1'!$A:$C,3,0),0)))</f>
        <v>C</v>
      </c>
      <c r="BJ29" s="9" t="str">
        <f>IF($BH29="","",IF(F$2="most",VLOOKUP(F29,'Key 1'!$A:$B,2,0),IF(F$2="least",VLOOKUP(F29,'Key 1'!$A:$C,3,0),0)))</f>
        <v>D</v>
      </c>
      <c r="BK29" s="9" t="str">
        <f>IF($BH29="","",IF(G$2="most",VLOOKUP(G29,'Key 1'!$A:$B,2,0),IF(G$2="least",VLOOKUP(G29,'Key 1'!$A:$C,3,0),0)))</f>
        <v>A</v>
      </c>
      <c r="BL29" s="9" t="str">
        <f>IF($BH29="","",IF(H$2="most",VLOOKUP(H29,'Key 1'!$A:$B,2,0),IF(H$2="least",VLOOKUP(H29,'Key 1'!$A:$C,3,0),0)))</f>
        <v>C</v>
      </c>
      <c r="BM29" s="9" t="str">
        <f>IF($BH29="","",IF(I$2="most",VLOOKUP(I29,'Key 1'!$A:$B,2,0),IF(I$2="least",VLOOKUP(I29,'Key 1'!$A:$C,3,0),0)))</f>
        <v>A</v>
      </c>
      <c r="BN29" s="9" t="str">
        <f>IF($BH29="","",IF(J$2="most",VLOOKUP(J29,'Key 1'!$A:$B,2,0),IF(J$2="least",VLOOKUP(J29,'Key 1'!$A:$C,3,0),0)))</f>
        <v>D</v>
      </c>
      <c r="BO29" s="9" t="str">
        <f>IF($BH29="","",IF(K$2="most",VLOOKUP(K29,'Key 1'!$A:$B,2,0),IF(K$2="least",VLOOKUP(K29,'Key 1'!$A:$C,3,0),0)))</f>
        <v>A</v>
      </c>
      <c r="BP29" s="9" t="str">
        <f>IF($BH29="","",IF(L$2="most",VLOOKUP(L29,'Key 1'!$A:$B,2,0),IF(L$2="least",VLOOKUP(L29,'Key 1'!$A:$C,3,0),0)))</f>
        <v>C</v>
      </c>
      <c r="BQ29" s="9" t="str">
        <f>IF($BH29="","",IF(M$2="most",VLOOKUP(M29,'Key 1'!$A:$B,2,0),IF(M$2="least",VLOOKUP(M29,'Key 1'!$A:$C,3,0),0)))</f>
        <v>C</v>
      </c>
      <c r="BR29" s="9" t="str">
        <f>IF($BH29="","",IF(N$2="most",VLOOKUP(N29,'Key 1'!$A:$B,2,0),IF(N$2="least",VLOOKUP(N29,'Key 1'!$A:$C,3,0),0)))</f>
        <v>D</v>
      </c>
      <c r="BS29" s="9" t="str">
        <f>IF($BH29="","",IF(O$2="most",VLOOKUP(O29,'Key 1'!$A:$B,2,0),IF(O$2="least",VLOOKUP(O29,'Key 1'!$A:$C,3,0),0)))</f>
        <v>A</v>
      </c>
      <c r="BT29" s="9" t="str">
        <f>IF($BH29="","",IF(P$2="most",VLOOKUP(P29,'Key 1'!$A:$B,2,0),IF(P$2="least",VLOOKUP(P29,'Key 1'!$A:$C,3,0),0)))</f>
        <v>B</v>
      </c>
      <c r="BU29" s="9" t="str">
        <f>IF($BH29="","",IF(Q$2="most",VLOOKUP(Q29,'Key 1'!$A:$B,2,0),IF(Q$2="least",VLOOKUP(Q29,'Key 1'!$A:$C,3,0),0)))</f>
        <v>C</v>
      </c>
      <c r="BV29" s="9" t="str">
        <f>IF($BH29="","",IF(R$2="most",VLOOKUP(R29,'Key 1'!$A:$B,2,0),IF(R$2="least",VLOOKUP(R29,'Key 1'!$A:$C,3,0),0)))</f>
        <v>A</v>
      </c>
      <c r="BW29" s="9" t="str">
        <f>IF($BH29="","",IF(S$2="most",VLOOKUP(S29,'Key 1'!$A:$B,2,0),IF(S$2="least",VLOOKUP(S29,'Key 1'!$A:$C,3,0),0)))</f>
        <v>C</v>
      </c>
      <c r="BX29" s="9" t="str">
        <f>IF($BH29="","",IF(T$2="most",VLOOKUP(T29,'Key 1'!$A:$B,2,0),IF(T$2="least",VLOOKUP(T29,'Key 1'!$A:$C,3,0),0)))</f>
        <v>B</v>
      </c>
      <c r="BY29" s="9" t="str">
        <f>IF($BH29="","",IF(U$2="most",VLOOKUP(U29,'Key 1'!$A:$B,2,0),IF(U$2="least",VLOOKUP(U29,'Key 1'!$A:$C,3,0),0)))</f>
        <v>C</v>
      </c>
      <c r="BZ29" s="9" t="str">
        <f>IF($BH29="","",IF(V$2="most",VLOOKUP(V29,'Key 1'!$A:$B,2,0),IF(V$2="least",VLOOKUP(V29,'Key 1'!$A:$C,3,0),0)))</f>
        <v>B</v>
      </c>
      <c r="CA29" s="9" t="str">
        <f>IF($BH29="","",IF(W$2="most",VLOOKUP(W29,'Key 1'!$A:$B,2,0),IF(W$2="least",VLOOKUP(W29,'Key 1'!$A:$C,3,0),0)))</f>
        <v>B</v>
      </c>
      <c r="CB29" s="9" t="str">
        <f>IF($BH29="","",IF(X$2="most",VLOOKUP(X29,'Key 1'!$A:$B,2,0),IF(X$2="least",VLOOKUP(X29,'Key 1'!$A:$C,3,0),0)))</f>
        <v>C</v>
      </c>
      <c r="CC29" s="9" t="str">
        <f>IF($BH29="","",IF(Y$2="most",VLOOKUP(Y29,'Key 1'!$A:$B,2,0),IF(Y$2="least",VLOOKUP(Y29,'Key 1'!$A:$C,3,0),0)))</f>
        <v>D</v>
      </c>
      <c r="CD29" s="9" t="str">
        <f>IF($BH29="","",IF(Z$2="most",VLOOKUP(Z29,'Key 1'!$A:$B,2,0),IF(Z$2="least",VLOOKUP(Z29,'Key 1'!$A:$C,3,0),0)))</f>
        <v>C</v>
      </c>
      <c r="CE29" s="9" t="str">
        <f>IF($BH29="","",IF(AA$2="most",VLOOKUP(AA29,'Key 1'!$A:$B,2,0),IF(AA$2="least",VLOOKUP(AA29,'Key 1'!$A:$C,3,0),0)))</f>
        <v>D</v>
      </c>
      <c r="CF29" s="9" t="str">
        <f>IF($BH29="","",IF(AB$2="most",VLOOKUP(AB29,'Key 1'!$A:$B,2,0),IF(AB$2="least",VLOOKUP(AB29,'Key 1'!$A:$C,3,0),0)))</f>
        <v>A</v>
      </c>
      <c r="CG29" s="9" t="str">
        <f>IF($BH29="","",IF(AC$2="most",VLOOKUP(AC29,'Key 1'!$A:$B,2,0),IF(AC$2="least",VLOOKUP(AC29,'Key 1'!$A:$C,3,0),0)))</f>
        <v>D</v>
      </c>
      <c r="CH29" s="9" t="str">
        <f>IF($BH29="","",IF(AD$2="most",VLOOKUP(AD29,'Key 1'!$A:$B,2,0),IF(AD$2="least",VLOOKUP(AD29,'Key 1'!$A:$C,3,0),0)))</f>
        <v>B</v>
      </c>
      <c r="CI29" s="9" t="str">
        <f>IF($BH29="","",IF(AE$2="most",VLOOKUP(AE29,'Key 1'!$A:$B,2,0),IF(AE$2="least",VLOOKUP(AE29,'Key 1'!$A:$C,3,0),0)))</f>
        <v>D</v>
      </c>
      <c r="CJ29" s="9" t="str">
        <f>IF($BH29="","",IF(AF$2="most",VLOOKUP(AF29,'Key 1'!$A:$B,2,0),IF(AF$2="least",VLOOKUP(AF29,'Key 1'!$A:$C,3,0),0)))</f>
        <v>C</v>
      </c>
      <c r="CK29" s="9" t="str">
        <f>IF($BH29="","",IF(AG$2="most",VLOOKUP(AG29,'Key 1'!$A:$B,2,0),IF(AG$2="least",VLOOKUP(AG29,'Key 1'!$A:$C,3,0),0)))</f>
        <v>C</v>
      </c>
      <c r="CL29" s="9" t="str">
        <f>IF($BH29="","",IF(AH$2="most",VLOOKUP(AH29,'Key 1'!$A:$B,2,0),IF(AH$2="least",VLOOKUP(AH29,'Key 1'!$A:$C,3,0),0)))</f>
        <v>B</v>
      </c>
      <c r="CM29" s="9" t="str">
        <f>IF($BH29="","",IF(AI$2="most",VLOOKUP(AI29,'Key 1'!$A:$B,2,0),IF(AI$2="least",VLOOKUP(AI29,'Key 1'!$A:$C,3,0),0)))</f>
        <v>C</v>
      </c>
      <c r="CN29" s="9" t="str">
        <f>IF($BH29="","",IF(AJ$2="most",VLOOKUP(AJ29,'Key 1'!$A:$B,2,0),IF(AJ$2="least",VLOOKUP(AJ29,'Key 1'!$A:$C,3,0),0)))</f>
        <v>A</v>
      </c>
      <c r="CO29" s="9" t="str">
        <f>IF($BH29="","",IF(AK$2="most",VLOOKUP(AK29,'Key 1'!$A:$B,2,0),IF(AK$2="least",VLOOKUP(AK29,'Key 1'!$A:$C,3,0),0)))</f>
        <v>A</v>
      </c>
      <c r="CP29" s="9" t="str">
        <f>IF($BH29="","",IF(AL$2="most",VLOOKUP(AL29,'Key 1'!$A:$B,2,0),IF(AL$2="least",VLOOKUP(AL29,'Key 1'!$A:$C,3,0),0)))</f>
        <v>D</v>
      </c>
      <c r="CQ29" s="9" t="str">
        <f>IF($BH29="","",IF(AM$2="most",VLOOKUP(AM29,'Key 1'!$A:$B,2,0),IF(AM$2="least",VLOOKUP(AM29,'Key 1'!$A:$C,3,0),0)))</f>
        <v>A</v>
      </c>
      <c r="CR29" s="9" t="str">
        <f>IF($BH29="","",IF(AN$2="most",VLOOKUP(AN29,'Key 1'!$A:$B,2,0),IF(AN$2="least",VLOOKUP(AN29,'Key 1'!$A:$C,3,0),0)))</f>
        <v>N</v>
      </c>
      <c r="CS29" s="9" t="str">
        <f>IF($BH29="","",IF(AO$2="most",VLOOKUP(AO29,'Key 1'!$A:$B,2,0),IF(AO$2="least",VLOOKUP(AO29,'Key 1'!$A:$C,3,0),0)))</f>
        <v>B</v>
      </c>
      <c r="CT29" s="9" t="str">
        <f>IF($BH29="","",IF(AP$2="most",VLOOKUP(AP29,'Key 1'!$A:$B,2,0),IF(AP$2="least",VLOOKUP(AP29,'Key 1'!$A:$C,3,0),0)))</f>
        <v>C</v>
      </c>
      <c r="CU29" s="9" t="str">
        <f>IF($BH29="","",IF(AQ$2="most",VLOOKUP(AQ29,'Key 1'!$A:$B,2,0),IF(AQ$2="least",VLOOKUP(AQ29,'Key 1'!$A:$C,3,0),0)))</f>
        <v>D</v>
      </c>
      <c r="CV29" s="9" t="str">
        <f>IF($BH29="","",IF(AR$2="most",VLOOKUP(AR29,'Key 1'!$A:$B,2,0),IF(AR$2="least",VLOOKUP(AR29,'Key 1'!$A:$C,3,0),0)))</f>
        <v>C</v>
      </c>
      <c r="CW29" s="9" t="str">
        <f>IF($BH29="","",IF(AS$2="most",VLOOKUP(AS29,'Key 1'!$A:$B,2,0),IF(AS$2="least",VLOOKUP(AS29,'Key 1'!$A:$C,3,0),0)))</f>
        <v>C</v>
      </c>
      <c r="CX29" s="9" t="str">
        <f>IF($BH29="","",IF(AT$2="most",VLOOKUP(AT29,'Key 1'!$A:$B,2,0),IF(AT$2="least",VLOOKUP(AT29,'Key 1'!$A:$C,3,0),0)))</f>
        <v>S</v>
      </c>
      <c r="CY29" s="9" t="str">
        <f>IF($BH29="","",IF(AU$2="most",VLOOKUP(AU29,'Key 1'!$A:$B,2,0),IF(AU$2="least",VLOOKUP(AU29,'Key 1'!$A:$C,3,0),0)))</f>
        <v>D</v>
      </c>
      <c r="CZ29" s="9" t="str">
        <f>IF($BH29="","",IF(AV$2="most",VLOOKUP(AV29,'Key 1'!$A:$B,2,0),IF(AV$2="least",VLOOKUP(AV29,'Key 1'!$A:$C,3,0),0)))</f>
        <v>C</v>
      </c>
      <c r="DA29" s="9" t="str">
        <f>IF($BH29="","",IF(AW$2="most",VLOOKUP(AW29,'Key 1'!$A:$B,2,0),IF(AW$2="least",VLOOKUP(AW29,'Key 1'!$A:$C,3,0),0)))</f>
        <v>B</v>
      </c>
      <c r="DB29" s="9" t="str">
        <f>IF($BH29="","",IF(AX$2="most",VLOOKUP(AX29,'Key 1'!$A:$B,2,0),IF(AX$2="least",VLOOKUP(AX29,'Key 1'!$A:$C,3,0),0)))</f>
        <v>D</v>
      </c>
      <c r="DC29" s="9" t="str">
        <f>IF($BH29="","",IF(AY$2="most",VLOOKUP(AY29,'Key 1'!$A:$B,2,0),IF(AY$2="least",VLOOKUP(AY29,'Key 1'!$A:$C,3,0),0)))</f>
        <v>C</v>
      </c>
      <c r="DD29" s="9" t="str">
        <f>IF($BH29="","",IF(AZ$2="most",VLOOKUP(AZ29,'Key 1'!$A:$B,2,0),IF(AZ$2="least",VLOOKUP(AZ29,'Key 1'!$A:$C,3,0),0)))</f>
        <v>A</v>
      </c>
      <c r="DE29" s="9" t="str">
        <f>IF($BH29="","",IF(BA$2="most",VLOOKUP(BA29,'Key 1'!$A:$B,2,0),IF(BA$2="least",VLOOKUP(BA29,'Key 1'!$A:$C,3,0),0)))</f>
        <v>C</v>
      </c>
      <c r="DF29" s="9" t="str">
        <f>IF($BH29="","",IF(BB$2="most",VLOOKUP(BB29,'Key 1'!$A:$B,2,0),IF(BB$2="least",VLOOKUP(BB29,'Key 1'!$A:$C,3,0),0)))</f>
        <v>B</v>
      </c>
      <c r="DG29" s="9" t="str">
        <f>IF($BH29="","",IF(BC$2="most",VLOOKUP(BC29,'Key 1'!$A:$B,2,0),IF(BC$2="least",VLOOKUP(BC29,'Key 1'!$A:$C,3,0),0)))</f>
        <v>A</v>
      </c>
      <c r="DH29" s="9" t="str">
        <f>IF($BH29="","",IF(BD$2="most",VLOOKUP(BD29,'Key 1'!$A:$B,2,0),IF(BD$2="least",VLOOKUP(BD29,'Key 1'!$A:$C,3,0),0)))</f>
        <v>D</v>
      </c>
      <c r="DI29" s="9" t="str">
        <f>IF($BH29="","",IF(BE$2="most",VLOOKUP(BE29,'Key 1'!$A:$B,2,0),IF(BE$2="least",VLOOKUP(BE29,'Key 1'!$A:$C,3,0),0)))</f>
        <v>C</v>
      </c>
      <c r="DJ29" s="9" t="str">
        <f>IF($BH29="","",IF(BF$2="most",VLOOKUP(BF29,'Key 1'!$A:$B,2,0),IF(BF$2="least",VLOOKUP(BF29,'Key 1'!$A:$C,3,0),0)))</f>
        <v>B</v>
      </c>
      <c r="DK29" s="9" t="str">
        <f>IF($BH29="","",IF(BG$2="most",VLOOKUP(BG29,'Key 1'!$A:$B,2,0),IF(BG$2="least",VLOOKUP(BG29,'Key 1'!$A:$C,3,0),0)))</f>
        <v>C</v>
      </c>
      <c r="DL29" s="9" t="str">
        <f>IF($BH29="","",IF(BH$2="most",VLOOKUP(BH29,'Key 1'!$A:$B,2,0),IF(BH$2="least",VLOOKUP(BH29,'Key 1'!$A:$C,3,0),0)))</f>
        <v>B</v>
      </c>
      <c r="DM29" s="9">
        <f t="shared" si="50"/>
        <v>7</v>
      </c>
      <c r="DN29" s="9">
        <f t="shared" si="51"/>
        <v>3</v>
      </c>
      <c r="DO29" s="9">
        <f t="shared" si="52"/>
        <v>12</v>
      </c>
      <c r="DP29" s="9">
        <f t="shared" si="53"/>
        <v>6</v>
      </c>
      <c r="DQ29" s="9">
        <f t="shared" si="54"/>
        <v>0</v>
      </c>
      <c r="DR29" s="9">
        <f t="shared" si="55"/>
        <v>4</v>
      </c>
      <c r="DS29" s="9">
        <f t="shared" si="56"/>
        <v>8</v>
      </c>
      <c r="DT29" s="9">
        <f t="shared" si="57"/>
        <v>8</v>
      </c>
      <c r="DU29" s="9">
        <f t="shared" si="58"/>
        <v>6</v>
      </c>
      <c r="DV29" s="9">
        <f t="shared" si="59"/>
        <v>1</v>
      </c>
    </row>
    <row r="30" spans="1:126" x14ac:dyDescent="0.35">
      <c r="A30" s="1" t="s">
        <v>358</v>
      </c>
      <c r="B30" s="1" t="s">
        <v>359</v>
      </c>
      <c r="C30" s="1" t="s">
        <v>360</v>
      </c>
      <c r="D30" s="1" t="s">
        <v>361</v>
      </c>
      <c r="E30" s="1" t="s">
        <v>8</v>
      </c>
      <c r="F30" s="1" t="s">
        <v>12</v>
      </c>
      <c r="G30" s="1" t="s">
        <v>17</v>
      </c>
      <c r="H30" s="1" t="s">
        <v>16</v>
      </c>
      <c r="I30" s="1" t="s">
        <v>19</v>
      </c>
      <c r="J30" s="1" t="s">
        <v>22</v>
      </c>
      <c r="K30" s="1" t="s">
        <v>24</v>
      </c>
      <c r="L30" s="1" t="s">
        <v>26</v>
      </c>
      <c r="M30" s="1" t="s">
        <v>127</v>
      </c>
      <c r="N30" s="1" t="s">
        <v>30</v>
      </c>
      <c r="O30" s="1" t="s">
        <v>34</v>
      </c>
      <c r="P30" s="1" t="s">
        <v>31</v>
      </c>
      <c r="Q30" s="1" t="s">
        <v>38</v>
      </c>
      <c r="R30" s="1" t="s">
        <v>35</v>
      </c>
      <c r="S30" s="1" t="s">
        <v>132</v>
      </c>
      <c r="T30" s="1" t="s">
        <v>42</v>
      </c>
      <c r="U30" s="1" t="s">
        <v>133</v>
      </c>
      <c r="V30" s="1" t="s">
        <v>134</v>
      </c>
      <c r="W30" s="1" t="s">
        <v>136</v>
      </c>
      <c r="X30" s="1" t="s">
        <v>49</v>
      </c>
      <c r="Y30" s="1" t="s">
        <v>54</v>
      </c>
      <c r="Z30" s="1" t="s">
        <v>137</v>
      </c>
      <c r="AA30" s="1" t="s">
        <v>138</v>
      </c>
      <c r="AB30" s="1" t="s">
        <v>56</v>
      </c>
      <c r="AC30" s="1" t="s">
        <v>61</v>
      </c>
      <c r="AD30" s="1" t="s">
        <v>140</v>
      </c>
      <c r="AE30" s="1" t="s">
        <v>64</v>
      </c>
      <c r="AF30" s="1" t="s">
        <v>66</v>
      </c>
      <c r="AG30" s="1" t="s">
        <v>69</v>
      </c>
      <c r="AH30" s="1" t="s">
        <v>70</v>
      </c>
      <c r="AI30" s="1" t="s">
        <v>73</v>
      </c>
      <c r="AJ30" s="1" t="s">
        <v>74</v>
      </c>
      <c r="AK30" s="1" t="s">
        <v>77</v>
      </c>
      <c r="AL30" s="1" t="s">
        <v>78</v>
      </c>
      <c r="AM30" s="1" t="s">
        <v>79</v>
      </c>
      <c r="AN30" s="1" t="s">
        <v>81</v>
      </c>
      <c r="AO30" s="1" t="s">
        <v>83</v>
      </c>
      <c r="AP30" s="1" t="s">
        <v>86</v>
      </c>
      <c r="AQ30" s="1" t="s">
        <v>87</v>
      </c>
      <c r="AR30" s="1" t="s">
        <v>89</v>
      </c>
      <c r="AS30" s="1" t="s">
        <v>92</v>
      </c>
      <c r="AT30" s="1" t="s">
        <v>143</v>
      </c>
      <c r="AU30" s="1" t="s">
        <v>99</v>
      </c>
      <c r="AV30" s="1" t="s">
        <v>97</v>
      </c>
      <c r="AW30" s="1" t="s">
        <v>144</v>
      </c>
      <c r="AX30" s="1" t="s">
        <v>103</v>
      </c>
      <c r="AY30" s="1" t="s">
        <v>104</v>
      </c>
      <c r="AZ30" s="1" t="s">
        <v>106</v>
      </c>
      <c r="BA30" s="1" t="s">
        <v>110</v>
      </c>
      <c r="BB30" s="1" t="s">
        <v>108</v>
      </c>
      <c r="BC30" s="1" t="s">
        <v>112</v>
      </c>
      <c r="BD30" s="1" t="s">
        <v>147</v>
      </c>
      <c r="BE30" s="1" t="s">
        <v>119</v>
      </c>
      <c r="BF30" s="1" t="s">
        <v>148</v>
      </c>
      <c r="BG30" s="1" t="s">
        <v>123</v>
      </c>
      <c r="BH30" s="1" t="s">
        <v>120</v>
      </c>
      <c r="BI30" s="9" t="str">
        <f>IF($BH30="","",IF(E$2="most",VLOOKUP(E30,'Key 1'!$A:$B,2,0),IF(E$2="least",VLOOKUP(E30,'Key 1'!$A:$C,3,0),0)))</f>
        <v>B</v>
      </c>
      <c r="BJ30" s="9" t="str">
        <f>IF($BH30="","",IF(F$2="most",VLOOKUP(F30,'Key 1'!$A:$B,2,0),IF(F$2="least",VLOOKUP(F30,'Key 1'!$A:$C,3,0),0)))</f>
        <v>D</v>
      </c>
      <c r="BK30" s="9" t="str">
        <f>IF($BH30="","",IF(G$2="most",VLOOKUP(G30,'Key 1'!$A:$B,2,0),IF(G$2="least",VLOOKUP(G30,'Key 1'!$A:$C,3,0),0)))</f>
        <v>D</v>
      </c>
      <c r="BL30" s="9" t="str">
        <f>IF($BH30="","",IF(H$2="most",VLOOKUP(H30,'Key 1'!$A:$B,2,0),IF(H$2="least",VLOOKUP(H30,'Key 1'!$A:$C,3,0),0)))</f>
        <v>A</v>
      </c>
      <c r="BM30" s="9" t="str">
        <f>IF($BH30="","",IF(I$2="most",VLOOKUP(I30,'Key 1'!$A:$B,2,0),IF(I$2="least",VLOOKUP(I30,'Key 1'!$A:$C,3,0),0)))</f>
        <v>A</v>
      </c>
      <c r="BN30" s="9" t="str">
        <f>IF($BH30="","",IF(J$2="most",VLOOKUP(J30,'Key 1'!$A:$B,2,0),IF(J$2="least",VLOOKUP(J30,'Key 1'!$A:$C,3,0),0)))</f>
        <v>D</v>
      </c>
      <c r="BO30" s="9" t="str">
        <f>IF($BH30="","",IF(K$2="most",VLOOKUP(K30,'Key 1'!$A:$B,2,0),IF(K$2="least",VLOOKUP(K30,'Key 1'!$A:$C,3,0),0)))</f>
        <v>C</v>
      </c>
      <c r="BP30" s="9" t="str">
        <f>IF($BH30="","",IF(L$2="most",VLOOKUP(L30,'Key 1'!$A:$B,2,0),IF(L$2="least",VLOOKUP(L30,'Key 1'!$A:$C,3,0),0)))</f>
        <v>B</v>
      </c>
      <c r="BQ30" s="9" t="str">
        <f>IF($BH30="","",IF(M$2="most",VLOOKUP(M30,'Key 1'!$A:$B,2,0),IF(M$2="least",VLOOKUP(M30,'Key 1'!$A:$C,3,0),0)))</f>
        <v>B</v>
      </c>
      <c r="BR30" s="9" t="str">
        <f>IF($BH30="","",IF(N$2="most",VLOOKUP(N30,'Key 1'!$A:$B,2,0),IF(N$2="least",VLOOKUP(N30,'Key 1'!$A:$C,3,0),0)))</f>
        <v>D</v>
      </c>
      <c r="BS30" s="9" t="str">
        <f>IF($BH30="","",IF(O$2="most",VLOOKUP(O30,'Key 1'!$A:$B,2,0),IF(O$2="least",VLOOKUP(O30,'Key 1'!$A:$C,3,0),0)))</f>
        <v>N</v>
      </c>
      <c r="BT30" s="9" t="str">
        <f>IF($BH30="","",IF(P$2="most",VLOOKUP(P30,'Key 1'!$A:$B,2,0),IF(P$2="least",VLOOKUP(P30,'Key 1'!$A:$C,3,0),0)))</f>
        <v>D</v>
      </c>
      <c r="BU30" s="9" t="str">
        <f>IF($BH30="","",IF(Q$2="most",VLOOKUP(Q30,'Key 1'!$A:$B,2,0),IF(Q$2="least",VLOOKUP(Q30,'Key 1'!$A:$C,3,0),0)))</f>
        <v>N</v>
      </c>
      <c r="BV30" s="9" t="str">
        <f>IF($BH30="","",IF(R$2="most",VLOOKUP(R30,'Key 1'!$A:$B,2,0),IF(R$2="least",VLOOKUP(R30,'Key 1'!$A:$C,3,0),0)))</f>
        <v>A</v>
      </c>
      <c r="BW30" s="9" t="str">
        <f>IF($BH30="","",IF(S$2="most",VLOOKUP(S30,'Key 1'!$A:$B,2,0),IF(S$2="least",VLOOKUP(S30,'Key 1'!$A:$C,3,0),0)))</f>
        <v>C</v>
      </c>
      <c r="BX30" s="9" t="str">
        <f>IF($BH30="","",IF(T$2="most",VLOOKUP(T30,'Key 1'!$A:$B,2,0),IF(T$2="least",VLOOKUP(T30,'Key 1'!$A:$C,3,0),0)))</f>
        <v>B</v>
      </c>
      <c r="BY30" s="9" t="str">
        <f>IF($BH30="","",IF(U$2="most",VLOOKUP(U30,'Key 1'!$A:$B,2,0),IF(U$2="least",VLOOKUP(U30,'Key 1'!$A:$C,3,0),0)))</f>
        <v>C</v>
      </c>
      <c r="BZ30" s="9" t="str">
        <f>IF($BH30="","",IF(V$2="most",VLOOKUP(V30,'Key 1'!$A:$B,2,0),IF(V$2="least",VLOOKUP(V30,'Key 1'!$A:$C,3,0),0)))</f>
        <v>A</v>
      </c>
      <c r="CA30" s="9" t="str">
        <f>IF($BH30="","",IF(W$2="most",VLOOKUP(W30,'Key 1'!$A:$B,2,0),IF(W$2="least",VLOOKUP(W30,'Key 1'!$A:$C,3,0),0)))</f>
        <v>N</v>
      </c>
      <c r="CB30" s="9" t="str">
        <f>IF($BH30="","",IF(X$2="most",VLOOKUP(X30,'Key 1'!$A:$B,2,0),IF(X$2="least",VLOOKUP(X30,'Key 1'!$A:$C,3,0),0)))</f>
        <v>D</v>
      </c>
      <c r="CC30" s="9" t="str">
        <f>IF($BH30="","",IF(Y$2="most",VLOOKUP(Y30,'Key 1'!$A:$B,2,0),IF(Y$2="least",VLOOKUP(Y30,'Key 1'!$A:$C,3,0),0)))</f>
        <v>A</v>
      </c>
      <c r="CD30" s="9" t="str">
        <f>IF($BH30="","",IF(Z$2="most",VLOOKUP(Z30,'Key 1'!$A:$B,2,0),IF(Z$2="least",VLOOKUP(Z30,'Key 1'!$A:$C,3,0),0)))</f>
        <v>D</v>
      </c>
      <c r="CE30" s="9" t="str">
        <f>IF($BH30="","",IF(AA$2="most",VLOOKUP(AA30,'Key 1'!$A:$B,2,0),IF(AA$2="least",VLOOKUP(AA30,'Key 1'!$A:$C,3,0),0)))</f>
        <v>A</v>
      </c>
      <c r="CF30" s="9" t="str">
        <f>IF($BH30="","",IF(AB$2="most",VLOOKUP(AB30,'Key 1'!$A:$B,2,0),IF(AB$2="least",VLOOKUP(AB30,'Key 1'!$A:$C,3,0),0)))</f>
        <v>D</v>
      </c>
      <c r="CG30" s="9" t="str">
        <f>IF($BH30="","",IF(AC$2="most",VLOOKUP(AC30,'Key 1'!$A:$B,2,0),IF(AC$2="least",VLOOKUP(AC30,'Key 1'!$A:$C,3,0),0)))</f>
        <v>A</v>
      </c>
      <c r="CH30" s="9" t="str">
        <f>IF($BH30="","",IF(AD$2="most",VLOOKUP(AD30,'Key 1'!$A:$B,2,0),IF(AD$2="least",VLOOKUP(AD30,'Key 1'!$A:$C,3,0),0)))</f>
        <v>D</v>
      </c>
      <c r="CI30" s="9" t="str">
        <f>IF($BH30="","",IF(AE$2="most",VLOOKUP(AE30,'Key 1'!$A:$B,2,0),IF(AE$2="least",VLOOKUP(AE30,'Key 1'!$A:$C,3,0),0)))</f>
        <v>D</v>
      </c>
      <c r="CJ30" s="9" t="str">
        <f>IF($BH30="","",IF(AF$2="most",VLOOKUP(AF30,'Key 1'!$A:$B,2,0),IF(AF$2="least",VLOOKUP(AF30,'Key 1'!$A:$C,3,0),0)))</f>
        <v>A</v>
      </c>
      <c r="CK30" s="9" t="str">
        <f>IF($BH30="","",IF(AG$2="most",VLOOKUP(AG30,'Key 1'!$A:$B,2,0),IF(AG$2="least",VLOOKUP(AG30,'Key 1'!$A:$C,3,0),0)))</f>
        <v>B</v>
      </c>
      <c r="CL30" s="9" t="str">
        <f>IF($BH30="","",IF(AH$2="most",VLOOKUP(AH30,'Key 1'!$A:$B,2,0),IF(AH$2="least",VLOOKUP(AH30,'Key 1'!$A:$C,3,0),0)))</f>
        <v>D</v>
      </c>
      <c r="CM30" s="9" t="str">
        <f>IF($BH30="","",IF(AI$2="most",VLOOKUP(AI30,'Key 1'!$A:$B,2,0),IF(AI$2="least",VLOOKUP(AI30,'Key 1'!$A:$C,3,0),0)))</f>
        <v>D</v>
      </c>
      <c r="CN30" s="9" t="str">
        <f>IF($BH30="","",IF(AJ$2="most",VLOOKUP(AJ30,'Key 1'!$A:$B,2,0),IF(AJ$2="least",VLOOKUP(AJ30,'Key 1'!$A:$C,3,0),0)))</f>
        <v>A</v>
      </c>
      <c r="CO30" s="9" t="str">
        <f>IF($BH30="","",IF(AK$2="most",VLOOKUP(AK30,'Key 1'!$A:$B,2,0),IF(AK$2="least",VLOOKUP(AK30,'Key 1'!$A:$C,3,0),0)))</f>
        <v>B</v>
      </c>
      <c r="CP30" s="9" t="str">
        <f>IF($BH30="","",IF(AL$2="most",VLOOKUP(AL30,'Key 1'!$A:$B,2,0),IF(AL$2="least",VLOOKUP(AL30,'Key 1'!$A:$C,3,0),0)))</f>
        <v>C</v>
      </c>
      <c r="CQ30" s="9" t="str">
        <f>IF($BH30="","",IF(AM$2="most",VLOOKUP(AM30,'Key 1'!$A:$B,2,0),IF(AM$2="least",VLOOKUP(AM30,'Key 1'!$A:$C,3,0),0)))</f>
        <v>D</v>
      </c>
      <c r="CR30" s="9" t="str">
        <f>IF($BH30="","",IF(AN$2="most",VLOOKUP(AN30,'Key 1'!$A:$B,2,0),IF(AN$2="least",VLOOKUP(AN30,'Key 1'!$A:$C,3,0),0)))</f>
        <v>C</v>
      </c>
      <c r="CS30" s="9" t="str">
        <f>IF($BH30="","",IF(AO$2="most",VLOOKUP(AO30,'Key 1'!$A:$B,2,0),IF(AO$2="least",VLOOKUP(AO30,'Key 1'!$A:$C,3,0),0)))</f>
        <v>B</v>
      </c>
      <c r="CT30" s="9" t="str">
        <f>IF($BH30="","",IF(AP$2="most",VLOOKUP(AP30,'Key 1'!$A:$B,2,0),IF(AP$2="least",VLOOKUP(AP30,'Key 1'!$A:$C,3,0),0)))</f>
        <v>C</v>
      </c>
      <c r="CU30" s="9" t="str">
        <f>IF($BH30="","",IF(AQ$2="most",VLOOKUP(AQ30,'Key 1'!$A:$B,2,0),IF(AQ$2="least",VLOOKUP(AQ30,'Key 1'!$A:$C,3,0),0)))</f>
        <v>A</v>
      </c>
      <c r="CV30" s="9" t="str">
        <f>IF($BH30="","",IF(AR$2="most",VLOOKUP(AR30,'Key 1'!$A:$B,2,0),IF(AR$2="least",VLOOKUP(AR30,'Key 1'!$A:$C,3,0),0)))</f>
        <v>C</v>
      </c>
      <c r="CW30" s="9" t="str">
        <f>IF($BH30="","",IF(AS$2="most",VLOOKUP(AS30,'Key 1'!$A:$B,2,0),IF(AS$2="least",VLOOKUP(AS30,'Key 1'!$A:$C,3,0),0)))</f>
        <v>D</v>
      </c>
      <c r="CX30" s="9" t="str">
        <f>IF($BH30="","",IF(AT$2="most",VLOOKUP(AT30,'Key 1'!$A:$B,2,0),IF(AT$2="least",VLOOKUP(AT30,'Key 1'!$A:$C,3,0),0)))</f>
        <v>B</v>
      </c>
      <c r="CY30" s="9" t="str">
        <f>IF($BH30="","",IF(AU$2="most",VLOOKUP(AU30,'Key 1'!$A:$B,2,0),IF(AU$2="least",VLOOKUP(AU30,'Key 1'!$A:$C,3,0),0)))</f>
        <v>D</v>
      </c>
      <c r="CZ30" s="9" t="str">
        <f>IF($BH30="","",IF(AV$2="most",VLOOKUP(AV30,'Key 1'!$A:$B,2,0),IF(AV$2="least",VLOOKUP(AV30,'Key 1'!$A:$C,3,0),0)))</f>
        <v>C</v>
      </c>
      <c r="DA30" s="9" t="str">
        <f>IF($BH30="","",IF(AW$2="most",VLOOKUP(AW30,'Key 1'!$A:$B,2,0),IF(AW$2="least",VLOOKUP(AW30,'Key 1'!$A:$C,3,0),0)))</f>
        <v>B</v>
      </c>
      <c r="DB30" s="9" t="str">
        <f>IF($BH30="","",IF(AX$2="most",VLOOKUP(AX30,'Key 1'!$A:$B,2,0),IF(AX$2="least",VLOOKUP(AX30,'Key 1'!$A:$C,3,0),0)))</f>
        <v>D</v>
      </c>
      <c r="DC30" s="9" t="str">
        <f>IF($BH30="","",IF(AY$2="most",VLOOKUP(AY30,'Key 1'!$A:$B,2,0),IF(AY$2="least",VLOOKUP(AY30,'Key 1'!$A:$C,3,0),0)))</f>
        <v>A</v>
      </c>
      <c r="DD30" s="9" t="str">
        <f>IF($BH30="","",IF(AZ$2="most",VLOOKUP(AZ30,'Key 1'!$A:$B,2,0),IF(AZ$2="least",VLOOKUP(AZ30,'Key 1'!$A:$C,3,0),0)))</f>
        <v>B</v>
      </c>
      <c r="DE30" s="9" t="str">
        <f>IF($BH30="","",IF(BA$2="most",VLOOKUP(BA30,'Key 1'!$A:$B,2,0),IF(BA$2="least",VLOOKUP(BA30,'Key 1'!$A:$C,3,0),0)))</f>
        <v>D</v>
      </c>
      <c r="DF30" s="9" t="str">
        <f>IF($BH30="","",IF(BB$2="most",VLOOKUP(BB30,'Key 1'!$A:$B,2,0),IF(BB$2="least",VLOOKUP(BB30,'Key 1'!$A:$C,3,0),0)))</f>
        <v>B</v>
      </c>
      <c r="DG30" s="9" t="str">
        <f>IF($BH30="","",IF(BC$2="most",VLOOKUP(BC30,'Key 1'!$A:$B,2,0),IF(BC$2="least",VLOOKUP(BC30,'Key 1'!$A:$C,3,0),0)))</f>
        <v>A</v>
      </c>
      <c r="DH30" s="9" t="str">
        <f>IF($BH30="","",IF(BD$2="most",VLOOKUP(BD30,'Key 1'!$A:$B,2,0),IF(BD$2="least",VLOOKUP(BD30,'Key 1'!$A:$C,3,0),0)))</f>
        <v>D</v>
      </c>
      <c r="DI30" s="9" t="str">
        <f>IF($BH30="","",IF(BE$2="most",VLOOKUP(BE30,'Key 1'!$A:$B,2,0),IF(BE$2="least",VLOOKUP(BE30,'Key 1'!$A:$C,3,0),0)))</f>
        <v>C</v>
      </c>
      <c r="DJ30" s="9" t="str">
        <f>IF($BH30="","",IF(BF$2="most",VLOOKUP(BF30,'Key 1'!$A:$B,2,0),IF(BF$2="least",VLOOKUP(BF30,'Key 1'!$A:$C,3,0),0)))</f>
        <v>B</v>
      </c>
      <c r="DK30" s="9" t="str">
        <f>IF($BH30="","",IF(BG$2="most",VLOOKUP(BG30,'Key 1'!$A:$B,2,0),IF(BG$2="least",VLOOKUP(BG30,'Key 1'!$A:$C,3,0),0)))</f>
        <v>D</v>
      </c>
      <c r="DL30" s="9" t="str">
        <f>IF($BH30="","",IF(BH$2="most",VLOOKUP(BH30,'Key 1'!$A:$B,2,0),IF(BH$2="least",VLOOKUP(BH30,'Key 1'!$A:$C,3,0),0)))</f>
        <v>C</v>
      </c>
      <c r="DM30" s="9">
        <f t="shared" si="50"/>
        <v>7</v>
      </c>
      <c r="DN30" s="9">
        <f t="shared" si="51"/>
        <v>6</v>
      </c>
      <c r="DO30" s="9">
        <f t="shared" si="52"/>
        <v>4</v>
      </c>
      <c r="DP30" s="9">
        <f t="shared" si="53"/>
        <v>8</v>
      </c>
      <c r="DQ30" s="9">
        <f t="shared" si="54"/>
        <v>3</v>
      </c>
      <c r="DR30" s="9">
        <f t="shared" si="55"/>
        <v>5</v>
      </c>
      <c r="DS30" s="9">
        <f t="shared" si="56"/>
        <v>6</v>
      </c>
      <c r="DT30" s="9">
        <f t="shared" si="57"/>
        <v>6</v>
      </c>
      <c r="DU30" s="9">
        <f t="shared" si="58"/>
        <v>11</v>
      </c>
      <c r="DV30" s="9">
        <f t="shared" si="59"/>
        <v>0</v>
      </c>
    </row>
    <row r="31" spans="1:126" x14ac:dyDescent="0.35">
      <c r="A31" s="1" t="s">
        <v>362</v>
      </c>
      <c r="B31" s="1" t="s">
        <v>363</v>
      </c>
      <c r="C31" s="1" t="s">
        <v>364</v>
      </c>
      <c r="D31" s="1" t="s">
        <v>365</v>
      </c>
      <c r="E31" s="1" t="s">
        <v>124</v>
      </c>
      <c r="F31" s="1" t="s">
        <v>6</v>
      </c>
      <c r="G31" s="1" t="s">
        <v>125</v>
      </c>
      <c r="H31" s="1" t="s">
        <v>14</v>
      </c>
      <c r="I31" s="1" t="s">
        <v>22</v>
      </c>
      <c r="J31" s="1" t="s">
        <v>19</v>
      </c>
      <c r="K31" s="1" t="s">
        <v>126</v>
      </c>
      <c r="L31" s="1" t="s">
        <v>23</v>
      </c>
      <c r="M31" s="1" t="s">
        <v>128</v>
      </c>
      <c r="N31" s="1" t="s">
        <v>127</v>
      </c>
      <c r="O31" s="1" t="s">
        <v>33</v>
      </c>
      <c r="P31" s="1" t="s">
        <v>129</v>
      </c>
      <c r="Q31" s="1" t="s">
        <v>38</v>
      </c>
      <c r="R31" s="1" t="s">
        <v>35</v>
      </c>
      <c r="S31" s="1" t="s">
        <v>132</v>
      </c>
      <c r="T31" s="1" t="s">
        <v>42</v>
      </c>
      <c r="U31" s="1" t="s">
        <v>134</v>
      </c>
      <c r="V31" s="1" t="s">
        <v>135</v>
      </c>
      <c r="W31" s="1" t="s">
        <v>136</v>
      </c>
      <c r="X31" s="1" t="s">
        <v>48</v>
      </c>
      <c r="Y31" s="1" t="s">
        <v>51</v>
      </c>
      <c r="Z31" s="1" t="s">
        <v>53</v>
      </c>
      <c r="AA31" s="1" t="s">
        <v>56</v>
      </c>
      <c r="AB31" s="1" t="s">
        <v>138</v>
      </c>
      <c r="AC31" s="1" t="s">
        <v>140</v>
      </c>
      <c r="AD31" s="1" t="s">
        <v>59</v>
      </c>
      <c r="AE31" s="1" t="s">
        <v>65</v>
      </c>
      <c r="AF31" s="1" t="s">
        <v>63</v>
      </c>
      <c r="AG31" s="1" t="s">
        <v>141</v>
      </c>
      <c r="AH31" s="1" t="s">
        <v>69</v>
      </c>
      <c r="AI31" s="1" t="s">
        <v>73</v>
      </c>
      <c r="AJ31" s="1" t="s">
        <v>71</v>
      </c>
      <c r="AK31" s="1" t="s">
        <v>76</v>
      </c>
      <c r="AL31" s="1" t="s">
        <v>75</v>
      </c>
      <c r="AM31" s="1" t="s">
        <v>82</v>
      </c>
      <c r="AN31" s="1" t="s">
        <v>81</v>
      </c>
      <c r="AO31" s="1" t="s">
        <v>142</v>
      </c>
      <c r="AP31" s="1" t="s">
        <v>83</v>
      </c>
      <c r="AQ31" s="1" t="s">
        <v>88</v>
      </c>
      <c r="AR31" s="1" t="s">
        <v>89</v>
      </c>
      <c r="AS31" s="1" t="s">
        <v>143</v>
      </c>
      <c r="AT31" s="1" t="s">
        <v>93</v>
      </c>
      <c r="AU31" s="1" t="s">
        <v>97</v>
      </c>
      <c r="AV31" s="1" t="s">
        <v>98</v>
      </c>
      <c r="AW31" s="1" t="s">
        <v>103</v>
      </c>
      <c r="AX31" s="1" t="s">
        <v>144</v>
      </c>
      <c r="AY31" s="1" t="s">
        <v>145</v>
      </c>
      <c r="AZ31" s="1" t="s">
        <v>106</v>
      </c>
      <c r="BA31" s="1" t="s">
        <v>109</v>
      </c>
      <c r="BB31" s="1" t="s">
        <v>108</v>
      </c>
      <c r="BC31" s="1" t="s">
        <v>114</v>
      </c>
      <c r="BD31" s="1" t="s">
        <v>112</v>
      </c>
      <c r="BE31" s="1" t="s">
        <v>119</v>
      </c>
      <c r="BF31" s="1" t="s">
        <v>148</v>
      </c>
      <c r="BG31" s="1" t="s">
        <v>122</v>
      </c>
      <c r="BH31" s="1" t="s">
        <v>120</v>
      </c>
      <c r="BI31" s="9" t="str">
        <f>IF($BH31="","",IF(E$2="most",VLOOKUP(E31,'Key 1'!$A:$B,2,0),IF(E$2="least",VLOOKUP(E31,'Key 1'!$A:$C,3,0),0)))</f>
        <v>C</v>
      </c>
      <c r="BJ31" s="9" t="str">
        <f>IF($BH31="","",IF(F$2="most",VLOOKUP(F31,'Key 1'!$A:$B,2,0),IF(F$2="least",VLOOKUP(F31,'Key 1'!$A:$C,3,0),0)))</f>
        <v>A</v>
      </c>
      <c r="BK31" s="9" t="str">
        <f>IF($BH31="","",IF(G$2="most",VLOOKUP(G31,'Key 1'!$A:$B,2,0),IF(G$2="least",VLOOKUP(G31,'Key 1'!$A:$C,3,0),0)))</f>
        <v>B</v>
      </c>
      <c r="BL31" s="9" t="str">
        <f>IF($BH31="","",IF(H$2="most",VLOOKUP(H31,'Key 1'!$A:$B,2,0),IF(H$2="least",VLOOKUP(H31,'Key 1'!$A:$C,3,0),0)))</f>
        <v>C</v>
      </c>
      <c r="BM31" s="9" t="str">
        <f>IF($BH31="","",IF(I$2="most",VLOOKUP(I31,'Key 1'!$A:$B,2,0),IF(I$2="least",VLOOKUP(I31,'Key 1'!$A:$C,3,0),0)))</f>
        <v>N</v>
      </c>
      <c r="BN31" s="9" t="str">
        <f>IF($BH31="","",IF(J$2="most",VLOOKUP(J31,'Key 1'!$A:$B,2,0),IF(J$2="least",VLOOKUP(J31,'Key 1'!$A:$C,3,0),0)))</f>
        <v>N</v>
      </c>
      <c r="BO31" s="9" t="str">
        <f>IF($BH31="","",IF(K$2="most",VLOOKUP(K31,'Key 1'!$A:$B,2,0),IF(K$2="least",VLOOKUP(K31,'Key 1'!$A:$C,3,0),0)))</f>
        <v>D</v>
      </c>
      <c r="BP31" s="9" t="str">
        <f>IF($BH31="","",IF(L$2="most",VLOOKUP(L31,'Key 1'!$A:$B,2,0),IF(L$2="least",VLOOKUP(L31,'Key 1'!$A:$C,3,0),0)))</f>
        <v>A</v>
      </c>
      <c r="BQ31" s="9" t="str">
        <f>IF($BH31="","",IF(M$2="most",VLOOKUP(M31,'Key 1'!$A:$B,2,0),IF(M$2="least",VLOOKUP(M31,'Key 1'!$A:$C,3,0),0)))</f>
        <v>C</v>
      </c>
      <c r="BR31" s="9" t="str">
        <f>IF($BH31="","",IF(N$2="most",VLOOKUP(N31,'Key 1'!$A:$B,2,0),IF(N$2="least",VLOOKUP(N31,'Key 1'!$A:$C,3,0),0)))</f>
        <v>B</v>
      </c>
      <c r="BS31" s="9" t="str">
        <f>IF($BH31="","",IF(O$2="most",VLOOKUP(O31,'Key 1'!$A:$B,2,0),IF(O$2="least",VLOOKUP(O31,'Key 1'!$A:$C,3,0),0)))</f>
        <v>N</v>
      </c>
      <c r="BT31" s="9" t="str">
        <f>IF($BH31="","",IF(P$2="most",VLOOKUP(P31,'Key 1'!$A:$B,2,0),IF(P$2="least",VLOOKUP(P31,'Key 1'!$A:$C,3,0),0)))</f>
        <v>N</v>
      </c>
      <c r="BU31" s="9" t="str">
        <f>IF($BH31="","",IF(Q$2="most",VLOOKUP(Q31,'Key 1'!$A:$B,2,0),IF(Q$2="least",VLOOKUP(Q31,'Key 1'!$A:$C,3,0),0)))</f>
        <v>N</v>
      </c>
      <c r="BV31" s="9" t="str">
        <f>IF($BH31="","",IF(R$2="most",VLOOKUP(R31,'Key 1'!$A:$B,2,0),IF(R$2="least",VLOOKUP(R31,'Key 1'!$A:$C,3,0),0)))</f>
        <v>A</v>
      </c>
      <c r="BW31" s="9" t="str">
        <f>IF($BH31="","",IF(S$2="most",VLOOKUP(S31,'Key 1'!$A:$B,2,0),IF(S$2="least",VLOOKUP(S31,'Key 1'!$A:$C,3,0),0)))</f>
        <v>C</v>
      </c>
      <c r="BX31" s="9" t="str">
        <f>IF($BH31="","",IF(T$2="most",VLOOKUP(T31,'Key 1'!$A:$B,2,0),IF(T$2="least",VLOOKUP(T31,'Key 1'!$A:$C,3,0),0)))</f>
        <v>B</v>
      </c>
      <c r="BY31" s="9" t="str">
        <f>IF($BH31="","",IF(U$2="most",VLOOKUP(U31,'Key 1'!$A:$B,2,0),IF(U$2="least",VLOOKUP(U31,'Key 1'!$A:$C,3,0),0)))</f>
        <v>A</v>
      </c>
      <c r="BZ31" s="9" t="str">
        <f>IF($BH31="","",IF(V$2="most",VLOOKUP(V31,'Key 1'!$A:$B,2,0),IF(V$2="least",VLOOKUP(V31,'Key 1'!$A:$C,3,0),0)))</f>
        <v>B</v>
      </c>
      <c r="CA31" s="9" t="str">
        <f>IF($BH31="","",IF(W$2="most",VLOOKUP(W31,'Key 1'!$A:$B,2,0),IF(W$2="least",VLOOKUP(W31,'Key 1'!$A:$C,3,0),0)))</f>
        <v>N</v>
      </c>
      <c r="CB31" s="9" t="str">
        <f>IF($BH31="","",IF(X$2="most",VLOOKUP(X31,'Key 1'!$A:$B,2,0),IF(X$2="least",VLOOKUP(X31,'Key 1'!$A:$C,3,0),0)))</f>
        <v>A</v>
      </c>
      <c r="CC31" s="9" t="str">
        <f>IF($BH31="","",IF(Y$2="most",VLOOKUP(Y31,'Key 1'!$A:$B,2,0),IF(Y$2="least",VLOOKUP(Y31,'Key 1'!$A:$C,3,0),0)))</f>
        <v>C</v>
      </c>
      <c r="CD31" s="9" t="str">
        <f>IF($BH31="","",IF(Z$2="most",VLOOKUP(Z31,'Key 1'!$A:$B,2,0),IF(Z$2="least",VLOOKUP(Z31,'Key 1'!$A:$C,3,0),0)))</f>
        <v>B</v>
      </c>
      <c r="CE31" s="9" t="str">
        <f>IF($BH31="","",IF(AA$2="most",VLOOKUP(AA31,'Key 1'!$A:$B,2,0),IF(AA$2="least",VLOOKUP(AA31,'Key 1'!$A:$C,3,0),0)))</f>
        <v>D</v>
      </c>
      <c r="CF31" s="9" t="str">
        <f>IF($BH31="","",IF(AB$2="most",VLOOKUP(AB31,'Key 1'!$A:$B,2,0),IF(AB$2="least",VLOOKUP(AB31,'Key 1'!$A:$C,3,0),0)))</f>
        <v>A</v>
      </c>
      <c r="CG31" s="9" t="str">
        <f>IF($BH31="","",IF(AC$2="most",VLOOKUP(AC31,'Key 1'!$A:$B,2,0),IF(AC$2="least",VLOOKUP(AC31,'Key 1'!$A:$C,3,0),0)))</f>
        <v>D</v>
      </c>
      <c r="CH31" s="9" t="str">
        <f>IF($BH31="","",IF(AD$2="most",VLOOKUP(AD31,'Key 1'!$A:$B,2,0),IF(AD$2="least",VLOOKUP(AD31,'Key 1'!$A:$C,3,0),0)))</f>
        <v>B</v>
      </c>
      <c r="CI31" s="9" t="str">
        <f>IF($BH31="","",IF(AE$2="most",VLOOKUP(AE31,'Key 1'!$A:$B,2,0),IF(AE$2="least",VLOOKUP(AE31,'Key 1'!$A:$C,3,0),0)))</f>
        <v>B</v>
      </c>
      <c r="CJ31" s="9" t="str">
        <f>IF($BH31="","",IF(AF$2="most",VLOOKUP(AF31,'Key 1'!$A:$B,2,0),IF(AF$2="least",VLOOKUP(AF31,'Key 1'!$A:$C,3,0),0)))</f>
        <v>C</v>
      </c>
      <c r="CK31" s="9" t="str">
        <f>IF($BH31="","",IF(AG$2="most",VLOOKUP(AG31,'Key 1'!$A:$B,2,0),IF(AG$2="least",VLOOKUP(AG31,'Key 1'!$A:$C,3,0),0)))</f>
        <v>C</v>
      </c>
      <c r="CL31" s="9" t="str">
        <f>IF($BH31="","",IF(AH$2="most",VLOOKUP(AH31,'Key 1'!$A:$B,2,0),IF(AH$2="least",VLOOKUP(AH31,'Key 1'!$A:$C,3,0),0)))</f>
        <v>B</v>
      </c>
      <c r="CM31" s="9" t="str">
        <f>IF($BH31="","",IF(AI$2="most",VLOOKUP(AI31,'Key 1'!$A:$B,2,0),IF(AI$2="least",VLOOKUP(AI31,'Key 1'!$A:$C,3,0),0)))</f>
        <v>D</v>
      </c>
      <c r="CN31" s="9" t="str">
        <f>IF($BH31="","",IF(AJ$2="most",VLOOKUP(AJ31,'Key 1'!$A:$B,2,0),IF(AJ$2="least",VLOOKUP(AJ31,'Key 1'!$A:$C,3,0),0)))</f>
        <v>C</v>
      </c>
      <c r="CO31" s="9" t="str">
        <f>IF($BH31="","",IF(AK$2="most",VLOOKUP(AK31,'Key 1'!$A:$B,2,0),IF(AK$2="least",VLOOKUP(AK31,'Key 1'!$A:$C,3,0),0)))</f>
        <v>D</v>
      </c>
      <c r="CP31" s="9" t="str">
        <f>IF($BH31="","",IF(AL$2="most",VLOOKUP(AL31,'Key 1'!$A:$B,2,0),IF(AL$2="least",VLOOKUP(AL31,'Key 1'!$A:$C,3,0),0)))</f>
        <v>A</v>
      </c>
      <c r="CQ31" s="9" t="str">
        <f>IF($BH31="","",IF(AM$2="most",VLOOKUP(AM31,'Key 1'!$A:$B,2,0),IF(AM$2="least",VLOOKUP(AM31,'Key 1'!$A:$C,3,0),0)))</f>
        <v>A</v>
      </c>
      <c r="CR31" s="9" t="str">
        <f>IF($BH31="","",IF(AN$2="most",VLOOKUP(AN31,'Key 1'!$A:$B,2,0),IF(AN$2="least",VLOOKUP(AN31,'Key 1'!$A:$C,3,0),0)))</f>
        <v>C</v>
      </c>
      <c r="CS31" s="9" t="str">
        <f>IF($BH31="","",IF(AO$2="most",VLOOKUP(AO31,'Key 1'!$A:$B,2,0),IF(AO$2="least",VLOOKUP(AO31,'Key 1'!$A:$C,3,0),0)))</f>
        <v>D</v>
      </c>
      <c r="CT31" s="9" t="str">
        <f>IF($BH31="","",IF(AP$2="most",VLOOKUP(AP31,'Key 1'!$A:$B,2,0),IF(AP$2="least",VLOOKUP(AP31,'Key 1'!$A:$C,3,0),0)))</f>
        <v>B</v>
      </c>
      <c r="CU31" s="9" t="str">
        <f>IF($BH31="","",IF(AQ$2="most",VLOOKUP(AQ31,'Key 1'!$A:$B,2,0),IF(AQ$2="least",VLOOKUP(AQ31,'Key 1'!$A:$C,3,0),0)))</f>
        <v>D</v>
      </c>
      <c r="CV31" s="9" t="str">
        <f>IF($BH31="","",IF(AR$2="most",VLOOKUP(AR31,'Key 1'!$A:$B,2,0),IF(AR$2="least",VLOOKUP(AR31,'Key 1'!$A:$C,3,0),0)))</f>
        <v>C</v>
      </c>
      <c r="CW31" s="9" t="str">
        <f>IF($BH31="","",IF(AS$2="most",VLOOKUP(AS31,'Key 1'!$A:$B,2,0),IF(AS$2="least",VLOOKUP(AS31,'Key 1'!$A:$C,3,0),0)))</f>
        <v>B</v>
      </c>
      <c r="CX31" s="9" t="str">
        <f>IF($BH31="","",IF(AT$2="most",VLOOKUP(AT31,'Key 1'!$A:$B,2,0),IF(AT$2="least",VLOOKUP(AT31,'Key 1'!$A:$C,3,0),0)))</f>
        <v>S</v>
      </c>
      <c r="CY31" s="9" t="str">
        <f>IF($BH31="","",IF(AU$2="most",VLOOKUP(AU31,'Key 1'!$A:$B,2,0),IF(AU$2="least",VLOOKUP(AU31,'Key 1'!$A:$C,3,0),0)))</f>
        <v>C</v>
      </c>
      <c r="CZ31" s="9" t="str">
        <f>IF($BH31="","",IF(AV$2="most",VLOOKUP(AV31,'Key 1'!$A:$B,2,0),IF(AV$2="least",VLOOKUP(AV31,'Key 1'!$A:$C,3,0),0)))</f>
        <v>B</v>
      </c>
      <c r="DA31" s="9" t="str">
        <f>IF($BH31="","",IF(AW$2="most",VLOOKUP(AW31,'Key 1'!$A:$B,2,0),IF(AW$2="least",VLOOKUP(AW31,'Key 1'!$A:$C,3,0),0)))</f>
        <v>D</v>
      </c>
      <c r="DB31" s="9" t="str">
        <f>IF($BH31="","",IF(AX$2="most",VLOOKUP(AX31,'Key 1'!$A:$B,2,0),IF(AX$2="least",VLOOKUP(AX31,'Key 1'!$A:$C,3,0),0)))</f>
        <v>B</v>
      </c>
      <c r="DC31" s="9" t="str">
        <f>IF($BH31="","",IF(AY$2="most",VLOOKUP(AY31,'Key 1'!$A:$B,2,0),IF(AY$2="least",VLOOKUP(AY31,'Key 1'!$A:$C,3,0),0)))</f>
        <v>D</v>
      </c>
      <c r="DD31" s="9" t="str">
        <f>IF($BH31="","",IF(AZ$2="most",VLOOKUP(AZ31,'Key 1'!$A:$B,2,0),IF(AZ$2="least",VLOOKUP(AZ31,'Key 1'!$A:$C,3,0),0)))</f>
        <v>B</v>
      </c>
      <c r="DE31" s="9" t="str">
        <f>IF($BH31="","",IF(BA$2="most",VLOOKUP(BA31,'Key 1'!$A:$B,2,0),IF(BA$2="least",VLOOKUP(BA31,'Key 1'!$A:$C,3,0),0)))</f>
        <v>C</v>
      </c>
      <c r="DF31" s="9" t="str">
        <f>IF($BH31="","",IF(BB$2="most",VLOOKUP(BB31,'Key 1'!$A:$B,2,0),IF(BB$2="least",VLOOKUP(BB31,'Key 1'!$A:$C,3,0),0)))</f>
        <v>B</v>
      </c>
      <c r="DG31" s="9" t="str">
        <f>IF($BH31="","",IF(BC$2="most",VLOOKUP(BC31,'Key 1'!$A:$B,2,0),IF(BC$2="least",VLOOKUP(BC31,'Key 1'!$A:$C,3,0),0)))</f>
        <v>B</v>
      </c>
      <c r="DH31" s="9" t="str">
        <f>IF($BH31="","",IF(BD$2="most",VLOOKUP(BD31,'Key 1'!$A:$B,2,0),IF(BD$2="least",VLOOKUP(BD31,'Key 1'!$A:$C,3,0),0)))</f>
        <v>A</v>
      </c>
      <c r="DI31" s="9" t="str">
        <f>IF($BH31="","",IF(BE$2="most",VLOOKUP(BE31,'Key 1'!$A:$B,2,0),IF(BE$2="least",VLOOKUP(BE31,'Key 1'!$A:$C,3,0),0)))</f>
        <v>C</v>
      </c>
      <c r="DJ31" s="9" t="str">
        <f>IF($BH31="","",IF(BF$2="most",VLOOKUP(BF31,'Key 1'!$A:$B,2,0),IF(BF$2="least",VLOOKUP(BF31,'Key 1'!$A:$C,3,0),0)))</f>
        <v>B</v>
      </c>
      <c r="DK31" s="9" t="str">
        <f>IF($BH31="","",IF(BG$2="most",VLOOKUP(BG31,'Key 1'!$A:$B,2,0),IF(BG$2="least",VLOOKUP(BG31,'Key 1'!$A:$C,3,0),0)))</f>
        <v>A</v>
      </c>
      <c r="DL31" s="9" t="str">
        <f>IF($BH31="","",IF(BH$2="most",VLOOKUP(BH31,'Key 1'!$A:$B,2,0),IF(BH$2="least",VLOOKUP(BH31,'Key 1'!$A:$C,3,0),0)))</f>
        <v>C</v>
      </c>
      <c r="DM31" s="9">
        <f t="shared" si="50"/>
        <v>3</v>
      </c>
      <c r="DN31" s="9">
        <f t="shared" si="51"/>
        <v>4</v>
      </c>
      <c r="DO31" s="9">
        <f t="shared" si="52"/>
        <v>8</v>
      </c>
      <c r="DP31" s="9">
        <f t="shared" si="53"/>
        <v>9</v>
      </c>
      <c r="DQ31" s="9">
        <f t="shared" si="54"/>
        <v>4</v>
      </c>
      <c r="DR31" s="9">
        <f t="shared" si="55"/>
        <v>7</v>
      </c>
      <c r="DS31" s="9">
        <f t="shared" si="56"/>
        <v>12</v>
      </c>
      <c r="DT31" s="9">
        <f t="shared" si="57"/>
        <v>6</v>
      </c>
      <c r="DU31" s="9">
        <f t="shared" si="58"/>
        <v>0</v>
      </c>
      <c r="DV31" s="9">
        <f t="shared" si="59"/>
        <v>2</v>
      </c>
    </row>
    <row r="32" spans="1:126" x14ac:dyDescent="0.35">
      <c r="A32" s="1" t="s">
        <v>366</v>
      </c>
      <c r="B32" s="1" t="s">
        <v>367</v>
      </c>
      <c r="C32" s="1" t="s">
        <v>368</v>
      </c>
      <c r="D32" s="1" t="s">
        <v>271</v>
      </c>
      <c r="E32" s="44" t="s">
        <v>369</v>
      </c>
      <c r="F32" s="1" t="s">
        <v>12</v>
      </c>
      <c r="G32" s="1" t="s">
        <v>17</v>
      </c>
      <c r="H32" s="1" t="s">
        <v>16</v>
      </c>
      <c r="I32" s="1" t="s">
        <v>19</v>
      </c>
      <c r="J32" s="1" t="s">
        <v>21</v>
      </c>
      <c r="K32" s="1" t="s">
        <v>23</v>
      </c>
      <c r="L32" s="1" t="s">
        <v>26</v>
      </c>
      <c r="M32" s="1" t="s">
        <v>128</v>
      </c>
      <c r="N32" s="1" t="s">
        <v>30</v>
      </c>
      <c r="O32" s="1" t="s">
        <v>34</v>
      </c>
      <c r="P32" s="1" t="s">
        <v>129</v>
      </c>
      <c r="Q32" s="1" t="s">
        <v>130</v>
      </c>
      <c r="R32" s="1" t="s">
        <v>37</v>
      </c>
      <c r="S32" s="1" t="s">
        <v>132</v>
      </c>
      <c r="T32" s="1" t="s">
        <v>42</v>
      </c>
      <c r="U32" s="1" t="s">
        <v>133</v>
      </c>
      <c r="V32" s="1" t="s">
        <v>135</v>
      </c>
      <c r="W32" s="1" t="s">
        <v>48</v>
      </c>
      <c r="X32" s="1" t="s">
        <v>136</v>
      </c>
      <c r="Y32" s="44" t="s">
        <v>370</v>
      </c>
      <c r="Z32" s="1" t="s">
        <v>137</v>
      </c>
      <c r="AA32" s="1" t="s">
        <v>56</v>
      </c>
      <c r="AB32" s="1" t="s">
        <v>58</v>
      </c>
      <c r="AC32" s="1" t="s">
        <v>61</v>
      </c>
      <c r="AD32" s="1" t="s">
        <v>140</v>
      </c>
      <c r="AE32" s="1" t="s">
        <v>64</v>
      </c>
      <c r="AF32" s="1" t="s">
        <v>66</v>
      </c>
      <c r="AG32" s="1" t="s">
        <v>141</v>
      </c>
      <c r="AH32" s="1" t="s">
        <v>67</v>
      </c>
      <c r="AI32" s="1" t="s">
        <v>73</v>
      </c>
      <c r="AJ32" s="1" t="s">
        <v>72</v>
      </c>
      <c r="AK32" s="1" t="s">
        <v>76</v>
      </c>
      <c r="AL32" s="1" t="s">
        <v>75</v>
      </c>
      <c r="AM32" s="1" t="s">
        <v>79</v>
      </c>
      <c r="AN32" s="1" t="s">
        <v>80</v>
      </c>
      <c r="AO32" s="1" t="s">
        <v>142</v>
      </c>
      <c r="AP32" s="1" t="s">
        <v>83</v>
      </c>
      <c r="AQ32" s="1" t="s">
        <v>87</v>
      </c>
      <c r="AR32" s="1" t="s">
        <v>89</v>
      </c>
      <c r="AS32" s="1" t="s">
        <v>91</v>
      </c>
      <c r="AT32" s="1" t="s">
        <v>93</v>
      </c>
      <c r="AU32" s="1" t="s">
        <v>99</v>
      </c>
      <c r="AV32" s="1" t="s">
        <v>98</v>
      </c>
      <c r="AW32" s="1" t="s">
        <v>100</v>
      </c>
      <c r="AX32" s="1" t="s">
        <v>101</v>
      </c>
      <c r="AY32" s="1" t="s">
        <v>145</v>
      </c>
      <c r="AZ32" s="1" t="s">
        <v>106</v>
      </c>
      <c r="BA32" s="1" t="s">
        <v>110</v>
      </c>
      <c r="BB32" s="1" t="s">
        <v>108</v>
      </c>
      <c r="BC32" s="1" t="s">
        <v>112</v>
      </c>
      <c r="BD32" s="1" t="s">
        <v>147</v>
      </c>
      <c r="BE32" s="1" t="s">
        <v>119</v>
      </c>
      <c r="BF32" s="1" t="s">
        <v>148</v>
      </c>
      <c r="BG32" s="44" t="s">
        <v>371</v>
      </c>
      <c r="BH32" s="1" t="s">
        <v>122</v>
      </c>
      <c r="BI32" s="9" t="e">
        <f>IF($BH32="","",IF(E$2="most",VLOOKUP(E32,'Key 1'!$A:$B,2,0),IF(E$2="least",VLOOKUP(E32,'Key 1'!$A:$C,3,0),0)))</f>
        <v>#N/A</v>
      </c>
      <c r="BJ32" s="9" t="str">
        <f>IF($BH32="","",IF(F$2="most",VLOOKUP(F32,'Key 1'!$A:$B,2,0),IF(F$2="least",VLOOKUP(F32,'Key 1'!$A:$C,3,0),0)))</f>
        <v>D</v>
      </c>
      <c r="BK32" s="9" t="str">
        <f>IF($BH32="","",IF(G$2="most",VLOOKUP(G32,'Key 1'!$A:$B,2,0),IF(G$2="least",VLOOKUP(G32,'Key 1'!$A:$C,3,0),0)))</f>
        <v>D</v>
      </c>
      <c r="BL32" s="9" t="str">
        <f>IF($BH32="","",IF(H$2="most",VLOOKUP(H32,'Key 1'!$A:$B,2,0),IF(H$2="least",VLOOKUP(H32,'Key 1'!$A:$C,3,0),0)))</f>
        <v>A</v>
      </c>
      <c r="BM32" s="9" t="str">
        <f>IF($BH32="","",IF(I$2="most",VLOOKUP(I32,'Key 1'!$A:$B,2,0),IF(I$2="least",VLOOKUP(I32,'Key 1'!$A:$C,3,0),0)))</f>
        <v>A</v>
      </c>
      <c r="BN32" s="9" t="str">
        <f>IF($BH32="","",IF(J$2="most",VLOOKUP(J32,'Key 1'!$A:$B,2,0),IF(J$2="least",VLOOKUP(J32,'Key 1'!$A:$C,3,0),0)))</f>
        <v>B</v>
      </c>
      <c r="BO32" s="9" t="str">
        <f>IF($BH32="","",IF(K$2="most",VLOOKUP(K32,'Key 1'!$A:$B,2,0),IF(K$2="least",VLOOKUP(K32,'Key 1'!$A:$C,3,0),0)))</f>
        <v>A</v>
      </c>
      <c r="BP32" s="9" t="str">
        <f>IF($BH32="","",IF(L$2="most",VLOOKUP(L32,'Key 1'!$A:$B,2,0),IF(L$2="least",VLOOKUP(L32,'Key 1'!$A:$C,3,0),0)))</f>
        <v>B</v>
      </c>
      <c r="BQ32" s="9" t="str">
        <f>IF($BH32="","",IF(M$2="most",VLOOKUP(M32,'Key 1'!$A:$B,2,0),IF(M$2="least",VLOOKUP(M32,'Key 1'!$A:$C,3,0),0)))</f>
        <v>C</v>
      </c>
      <c r="BR32" s="9" t="str">
        <f>IF($BH32="","",IF(N$2="most",VLOOKUP(N32,'Key 1'!$A:$B,2,0),IF(N$2="least",VLOOKUP(N32,'Key 1'!$A:$C,3,0),0)))</f>
        <v>D</v>
      </c>
      <c r="BS32" s="9" t="str">
        <f>IF($BH32="","",IF(O$2="most",VLOOKUP(O32,'Key 1'!$A:$B,2,0),IF(O$2="least",VLOOKUP(O32,'Key 1'!$A:$C,3,0),0)))</f>
        <v>N</v>
      </c>
      <c r="BT32" s="9" t="str">
        <f>IF($BH32="","",IF(P$2="most",VLOOKUP(P32,'Key 1'!$A:$B,2,0),IF(P$2="least",VLOOKUP(P32,'Key 1'!$A:$C,3,0),0)))</f>
        <v>N</v>
      </c>
      <c r="BU32" s="9" t="str">
        <f>IF($BH32="","",IF(Q$2="most",VLOOKUP(Q32,'Key 1'!$A:$B,2,0),IF(Q$2="least",VLOOKUP(Q32,'Key 1'!$A:$C,3,0),0)))</f>
        <v>C</v>
      </c>
      <c r="BV32" s="9" t="str">
        <f>IF($BH32="","",IF(R$2="most",VLOOKUP(R32,'Key 1'!$A:$B,2,0),IF(R$2="least",VLOOKUP(R32,'Key 1'!$A:$C,3,0),0)))</f>
        <v>B</v>
      </c>
      <c r="BW32" s="9" t="str">
        <f>IF($BH32="","",IF(S$2="most",VLOOKUP(S32,'Key 1'!$A:$B,2,0),IF(S$2="least",VLOOKUP(S32,'Key 1'!$A:$C,3,0),0)))</f>
        <v>C</v>
      </c>
      <c r="BX32" s="9" t="str">
        <f>IF($BH32="","",IF(T$2="most",VLOOKUP(T32,'Key 1'!$A:$B,2,0),IF(T$2="least",VLOOKUP(T32,'Key 1'!$A:$C,3,0),0)))</f>
        <v>B</v>
      </c>
      <c r="BY32" s="9" t="str">
        <f>IF($BH32="","",IF(U$2="most",VLOOKUP(U32,'Key 1'!$A:$B,2,0),IF(U$2="least",VLOOKUP(U32,'Key 1'!$A:$C,3,0),0)))</f>
        <v>C</v>
      </c>
      <c r="BZ32" s="9" t="str">
        <f>IF($BH32="","",IF(V$2="most",VLOOKUP(V32,'Key 1'!$A:$B,2,0),IF(V$2="least",VLOOKUP(V32,'Key 1'!$A:$C,3,0),0)))</f>
        <v>B</v>
      </c>
      <c r="CA32" s="9" t="str">
        <f>IF($BH32="","",IF(W$2="most",VLOOKUP(W32,'Key 1'!$A:$B,2,0),IF(W$2="least",VLOOKUP(W32,'Key 1'!$A:$C,3,0),0)))</f>
        <v>A</v>
      </c>
      <c r="CB32" s="9" t="str">
        <f>IF($BH32="","",IF(X$2="most",VLOOKUP(X32,'Key 1'!$A:$B,2,0),IF(X$2="least",VLOOKUP(X32,'Key 1'!$A:$C,3,0),0)))</f>
        <v>C</v>
      </c>
      <c r="CC32" s="9" t="e">
        <f>IF($BH32="","",IF(Y$2="most",VLOOKUP(Y32,'Key 1'!$A:$B,2,0),IF(Y$2="least",VLOOKUP(Y32,'Key 1'!$A:$C,3,0),0)))</f>
        <v>#N/A</v>
      </c>
      <c r="CD32" s="9" t="str">
        <f>IF($BH32="","",IF(Z$2="most",VLOOKUP(Z32,'Key 1'!$A:$B,2,0),IF(Z$2="least",VLOOKUP(Z32,'Key 1'!$A:$C,3,0),0)))</f>
        <v>D</v>
      </c>
      <c r="CE32" s="9" t="str">
        <f>IF($BH32="","",IF(AA$2="most",VLOOKUP(AA32,'Key 1'!$A:$B,2,0),IF(AA$2="least",VLOOKUP(AA32,'Key 1'!$A:$C,3,0),0)))</f>
        <v>D</v>
      </c>
      <c r="CF32" s="9" t="str">
        <f>IF($BH32="","",IF(AB$2="most",VLOOKUP(AB32,'Key 1'!$A:$B,2,0),IF(AB$2="least",VLOOKUP(AB32,'Key 1'!$A:$C,3,0),0)))</f>
        <v>B</v>
      </c>
      <c r="CG32" s="9" t="str">
        <f>IF($BH32="","",IF(AC$2="most",VLOOKUP(AC32,'Key 1'!$A:$B,2,0),IF(AC$2="least",VLOOKUP(AC32,'Key 1'!$A:$C,3,0),0)))</f>
        <v>A</v>
      </c>
      <c r="CH32" s="9" t="str">
        <f>IF($BH32="","",IF(AD$2="most",VLOOKUP(AD32,'Key 1'!$A:$B,2,0),IF(AD$2="least",VLOOKUP(AD32,'Key 1'!$A:$C,3,0),0)))</f>
        <v>D</v>
      </c>
      <c r="CI32" s="9" t="str">
        <f>IF($BH32="","",IF(AE$2="most",VLOOKUP(AE32,'Key 1'!$A:$B,2,0),IF(AE$2="least",VLOOKUP(AE32,'Key 1'!$A:$C,3,0),0)))</f>
        <v>D</v>
      </c>
      <c r="CJ32" s="9" t="str">
        <f>IF($BH32="","",IF(AF$2="most",VLOOKUP(AF32,'Key 1'!$A:$B,2,0),IF(AF$2="least",VLOOKUP(AF32,'Key 1'!$A:$C,3,0),0)))</f>
        <v>A</v>
      </c>
      <c r="CK32" s="9" t="str">
        <f>IF($BH32="","",IF(AG$2="most",VLOOKUP(AG32,'Key 1'!$A:$B,2,0),IF(AG$2="least",VLOOKUP(AG32,'Key 1'!$A:$C,3,0),0)))</f>
        <v>C</v>
      </c>
      <c r="CL32" s="9" t="str">
        <f>IF($BH32="","",IF(AH$2="most",VLOOKUP(AH32,'Key 1'!$A:$B,2,0),IF(AH$2="least",VLOOKUP(AH32,'Key 1'!$A:$C,3,0),0)))</f>
        <v>A</v>
      </c>
      <c r="CM32" s="9" t="str">
        <f>IF($BH32="","",IF(AI$2="most",VLOOKUP(AI32,'Key 1'!$A:$B,2,0),IF(AI$2="least",VLOOKUP(AI32,'Key 1'!$A:$C,3,0),0)))</f>
        <v>D</v>
      </c>
      <c r="CN32" s="9" t="str">
        <f>IF($BH32="","",IF(AJ$2="most",VLOOKUP(AJ32,'Key 1'!$A:$B,2,0),IF(AJ$2="least",VLOOKUP(AJ32,'Key 1'!$A:$C,3,0),0)))</f>
        <v>B</v>
      </c>
      <c r="CO32" s="9" t="str">
        <f>IF($BH32="","",IF(AK$2="most",VLOOKUP(AK32,'Key 1'!$A:$B,2,0),IF(AK$2="least",VLOOKUP(AK32,'Key 1'!$A:$C,3,0),0)))</f>
        <v>D</v>
      </c>
      <c r="CP32" s="9" t="str">
        <f>IF($BH32="","",IF(AL$2="most",VLOOKUP(AL32,'Key 1'!$A:$B,2,0),IF(AL$2="least",VLOOKUP(AL32,'Key 1'!$A:$C,3,0),0)))</f>
        <v>A</v>
      </c>
      <c r="CQ32" s="9" t="str">
        <f>IF($BH32="","",IF(AM$2="most",VLOOKUP(AM32,'Key 1'!$A:$B,2,0),IF(AM$2="least",VLOOKUP(AM32,'Key 1'!$A:$C,3,0),0)))</f>
        <v>D</v>
      </c>
      <c r="CR32" s="9" t="str">
        <f>IF($BH32="","",IF(AN$2="most",VLOOKUP(AN32,'Key 1'!$A:$B,2,0),IF(AN$2="least",VLOOKUP(AN32,'Key 1'!$A:$C,3,0),0)))</f>
        <v>N</v>
      </c>
      <c r="CS32" s="9" t="str">
        <f>IF($BH32="","",IF(AO$2="most",VLOOKUP(AO32,'Key 1'!$A:$B,2,0),IF(AO$2="least",VLOOKUP(AO32,'Key 1'!$A:$C,3,0),0)))</f>
        <v>D</v>
      </c>
      <c r="CT32" s="9" t="str">
        <f>IF($BH32="","",IF(AP$2="most",VLOOKUP(AP32,'Key 1'!$A:$B,2,0),IF(AP$2="least",VLOOKUP(AP32,'Key 1'!$A:$C,3,0),0)))</f>
        <v>B</v>
      </c>
      <c r="CU32" s="9" t="str">
        <f>IF($BH32="","",IF(AQ$2="most",VLOOKUP(AQ32,'Key 1'!$A:$B,2,0),IF(AQ$2="least",VLOOKUP(AQ32,'Key 1'!$A:$C,3,0),0)))</f>
        <v>A</v>
      </c>
      <c r="CV32" s="9" t="str">
        <f>IF($BH32="","",IF(AR$2="most",VLOOKUP(AR32,'Key 1'!$A:$B,2,0),IF(AR$2="least",VLOOKUP(AR32,'Key 1'!$A:$C,3,0),0)))</f>
        <v>C</v>
      </c>
      <c r="CW32" s="9" t="str">
        <f>IF($BH32="","",IF(AS$2="most",VLOOKUP(AS32,'Key 1'!$A:$B,2,0),IF(AS$2="least",VLOOKUP(AS32,'Key 1'!$A:$C,3,0),0)))</f>
        <v>C</v>
      </c>
      <c r="CX32" s="9" t="str">
        <f>IF($BH32="","",IF(AT$2="most",VLOOKUP(AT32,'Key 1'!$A:$B,2,0),IF(AT$2="least",VLOOKUP(AT32,'Key 1'!$A:$C,3,0),0)))</f>
        <v>S</v>
      </c>
      <c r="CY32" s="9" t="str">
        <f>IF($BH32="","",IF(AU$2="most",VLOOKUP(AU32,'Key 1'!$A:$B,2,0),IF(AU$2="least",VLOOKUP(AU32,'Key 1'!$A:$C,3,0),0)))</f>
        <v>D</v>
      </c>
      <c r="CZ32" s="9" t="str">
        <f>IF($BH32="","",IF(AV$2="most",VLOOKUP(AV32,'Key 1'!$A:$B,2,0),IF(AV$2="least",VLOOKUP(AV32,'Key 1'!$A:$C,3,0),0)))</f>
        <v>B</v>
      </c>
      <c r="DA32" s="9" t="str">
        <f>IF($BH32="","",IF(AW$2="most",VLOOKUP(AW32,'Key 1'!$A:$B,2,0),IF(AW$2="least",VLOOKUP(AW32,'Key 1'!$A:$C,3,0),0)))</f>
        <v>A</v>
      </c>
      <c r="DB32" s="9" t="str">
        <f>IF($BH32="","",IF(AX$2="most",VLOOKUP(AX32,'Key 1'!$A:$B,2,0),IF(AX$2="least",VLOOKUP(AX32,'Key 1'!$A:$C,3,0),0)))</f>
        <v>C</v>
      </c>
      <c r="DC32" s="9" t="str">
        <f>IF($BH32="","",IF(AY$2="most",VLOOKUP(AY32,'Key 1'!$A:$B,2,0),IF(AY$2="least",VLOOKUP(AY32,'Key 1'!$A:$C,3,0),0)))</f>
        <v>D</v>
      </c>
      <c r="DD32" s="9" t="str">
        <f>IF($BH32="","",IF(AZ$2="most",VLOOKUP(AZ32,'Key 1'!$A:$B,2,0),IF(AZ$2="least",VLOOKUP(AZ32,'Key 1'!$A:$C,3,0),0)))</f>
        <v>B</v>
      </c>
      <c r="DE32" s="9" t="str">
        <f>IF($BH32="","",IF(BA$2="most",VLOOKUP(BA32,'Key 1'!$A:$B,2,0),IF(BA$2="least",VLOOKUP(BA32,'Key 1'!$A:$C,3,0),0)))</f>
        <v>D</v>
      </c>
      <c r="DF32" s="9" t="str">
        <f>IF($BH32="","",IF(BB$2="most",VLOOKUP(BB32,'Key 1'!$A:$B,2,0),IF(BB$2="least",VLOOKUP(BB32,'Key 1'!$A:$C,3,0),0)))</f>
        <v>B</v>
      </c>
      <c r="DG32" s="9" t="str">
        <f>IF($BH32="","",IF(BC$2="most",VLOOKUP(BC32,'Key 1'!$A:$B,2,0),IF(BC$2="least",VLOOKUP(BC32,'Key 1'!$A:$C,3,0),0)))</f>
        <v>A</v>
      </c>
      <c r="DH32" s="9" t="str">
        <f>IF($BH32="","",IF(BD$2="most",VLOOKUP(BD32,'Key 1'!$A:$B,2,0),IF(BD$2="least",VLOOKUP(BD32,'Key 1'!$A:$C,3,0),0)))</f>
        <v>D</v>
      </c>
      <c r="DI32" s="9" t="str">
        <f>IF($BH32="","",IF(BE$2="most",VLOOKUP(BE32,'Key 1'!$A:$B,2,0),IF(BE$2="least",VLOOKUP(BE32,'Key 1'!$A:$C,3,0),0)))</f>
        <v>C</v>
      </c>
      <c r="DJ32" s="9" t="str">
        <f>IF($BH32="","",IF(BF$2="most",VLOOKUP(BF32,'Key 1'!$A:$B,2,0),IF(BF$2="least",VLOOKUP(BF32,'Key 1'!$A:$C,3,0),0)))</f>
        <v>B</v>
      </c>
      <c r="DK32" s="9" t="e">
        <f>IF($BH32="","",IF(BG$2="most",VLOOKUP(BG32,'Key 1'!$A:$B,2,0),IF(BG$2="least",VLOOKUP(BG32,'Key 1'!$A:$C,3,0),0)))</f>
        <v>#N/A</v>
      </c>
      <c r="DL32" s="9" t="str">
        <f>IF($BH32="","",IF(BH$2="most",VLOOKUP(BH32,'Key 1'!$A:$B,2,0),IF(BH$2="least",VLOOKUP(BH32,'Key 1'!$A:$C,3,0),0)))</f>
        <v>A</v>
      </c>
      <c r="DM32" s="9">
        <f t="shared" si="50"/>
        <v>7</v>
      </c>
      <c r="DN32" s="9">
        <f t="shared" si="51"/>
        <v>0</v>
      </c>
      <c r="DO32" s="9">
        <f t="shared" si="52"/>
        <v>7</v>
      </c>
      <c r="DP32" s="9">
        <f t="shared" si="53"/>
        <v>10</v>
      </c>
      <c r="DQ32" s="9">
        <f t="shared" si="54"/>
        <v>1</v>
      </c>
      <c r="DR32" s="9">
        <f t="shared" si="55"/>
        <v>5</v>
      </c>
      <c r="DS32" s="9">
        <f t="shared" si="56"/>
        <v>12</v>
      </c>
      <c r="DT32" s="9">
        <f t="shared" si="57"/>
        <v>3</v>
      </c>
      <c r="DU32" s="9">
        <f t="shared" si="58"/>
        <v>5</v>
      </c>
      <c r="DV32" s="9">
        <f t="shared" si="59"/>
        <v>2</v>
      </c>
    </row>
    <row r="33" spans="1:126" x14ac:dyDescent="0.35">
      <c r="A33" s="1" t="s">
        <v>358</v>
      </c>
      <c r="B33" s="1" t="s">
        <v>359</v>
      </c>
      <c r="C33" s="1" t="s">
        <v>360</v>
      </c>
      <c r="D33" s="1" t="s">
        <v>361</v>
      </c>
      <c r="E33" s="1" t="s">
        <v>8</v>
      </c>
      <c r="F33" s="1" t="s">
        <v>12</v>
      </c>
      <c r="G33" s="1" t="s">
        <v>17</v>
      </c>
      <c r="H33" s="1" t="s">
        <v>16</v>
      </c>
      <c r="I33" s="1" t="s">
        <v>19</v>
      </c>
      <c r="J33" s="1" t="s">
        <v>22</v>
      </c>
      <c r="K33" s="1" t="s">
        <v>24</v>
      </c>
      <c r="L33" s="1" t="s">
        <v>26</v>
      </c>
      <c r="M33" s="1" t="s">
        <v>127</v>
      </c>
      <c r="N33" s="1" t="s">
        <v>30</v>
      </c>
      <c r="O33" s="1" t="s">
        <v>34</v>
      </c>
      <c r="P33" s="1" t="s">
        <v>31</v>
      </c>
      <c r="Q33" s="1" t="s">
        <v>38</v>
      </c>
      <c r="R33" s="1" t="s">
        <v>35</v>
      </c>
      <c r="S33" s="1" t="s">
        <v>132</v>
      </c>
      <c r="T33" s="1" t="s">
        <v>42</v>
      </c>
      <c r="U33" s="1" t="s">
        <v>133</v>
      </c>
      <c r="V33" s="1" t="s">
        <v>134</v>
      </c>
      <c r="W33" s="1" t="s">
        <v>136</v>
      </c>
      <c r="X33" s="1" t="s">
        <v>49</v>
      </c>
      <c r="Y33" s="1" t="s">
        <v>54</v>
      </c>
      <c r="Z33" s="1" t="s">
        <v>137</v>
      </c>
      <c r="AA33" s="1" t="s">
        <v>138</v>
      </c>
      <c r="AB33" s="1" t="s">
        <v>56</v>
      </c>
      <c r="AC33" s="1" t="s">
        <v>61</v>
      </c>
      <c r="AD33" s="1" t="s">
        <v>140</v>
      </c>
      <c r="AE33" s="1" t="s">
        <v>64</v>
      </c>
      <c r="AF33" s="1" t="s">
        <v>66</v>
      </c>
      <c r="AG33" s="1" t="s">
        <v>69</v>
      </c>
      <c r="AH33" s="1" t="s">
        <v>70</v>
      </c>
      <c r="AI33" s="1" t="s">
        <v>73</v>
      </c>
      <c r="AJ33" s="1" t="s">
        <v>74</v>
      </c>
      <c r="AK33" s="1" t="s">
        <v>77</v>
      </c>
      <c r="AL33" s="1" t="s">
        <v>78</v>
      </c>
      <c r="AM33" s="1" t="s">
        <v>79</v>
      </c>
      <c r="AN33" s="1" t="s">
        <v>81</v>
      </c>
      <c r="AO33" s="1" t="s">
        <v>83</v>
      </c>
      <c r="AP33" s="1" t="s">
        <v>86</v>
      </c>
      <c r="AQ33" s="1" t="s">
        <v>87</v>
      </c>
      <c r="AR33" s="1" t="s">
        <v>89</v>
      </c>
      <c r="AS33" s="1" t="s">
        <v>92</v>
      </c>
      <c r="AT33" s="1" t="s">
        <v>143</v>
      </c>
      <c r="AU33" s="1" t="s">
        <v>99</v>
      </c>
      <c r="AV33" s="1" t="s">
        <v>97</v>
      </c>
      <c r="AW33" s="1" t="s">
        <v>144</v>
      </c>
      <c r="AX33" s="1" t="s">
        <v>103</v>
      </c>
      <c r="AY33" s="1" t="s">
        <v>104</v>
      </c>
      <c r="AZ33" s="1" t="s">
        <v>106</v>
      </c>
      <c r="BA33" s="1" t="s">
        <v>110</v>
      </c>
      <c r="BB33" s="1" t="s">
        <v>108</v>
      </c>
      <c r="BC33" s="1" t="s">
        <v>112</v>
      </c>
      <c r="BD33" s="1" t="s">
        <v>147</v>
      </c>
      <c r="BE33" s="1" t="s">
        <v>119</v>
      </c>
      <c r="BF33" s="1" t="s">
        <v>148</v>
      </c>
      <c r="BG33" s="1" t="s">
        <v>123</v>
      </c>
      <c r="BH33" s="1" t="s">
        <v>120</v>
      </c>
      <c r="BI33" s="9" t="str">
        <f>IF($BH33="","",IF(E$2="most",VLOOKUP(E33,'Key 1'!$A:$B,2,0),IF(E$2="least",VLOOKUP(E33,'Key 1'!$A:$C,3,0),0)))</f>
        <v>B</v>
      </c>
      <c r="BJ33" s="9" t="str">
        <f>IF($BH33="","",IF(F$2="most",VLOOKUP(F33,'Key 1'!$A:$B,2,0),IF(F$2="least",VLOOKUP(F33,'Key 1'!$A:$C,3,0),0)))</f>
        <v>D</v>
      </c>
      <c r="BK33" s="9" t="str">
        <f>IF($BH33="","",IF(G$2="most",VLOOKUP(G33,'Key 1'!$A:$B,2,0),IF(G$2="least",VLOOKUP(G33,'Key 1'!$A:$C,3,0),0)))</f>
        <v>D</v>
      </c>
      <c r="BL33" s="9" t="str">
        <f>IF($BH33="","",IF(H$2="most",VLOOKUP(H33,'Key 1'!$A:$B,2,0),IF(H$2="least",VLOOKUP(H33,'Key 1'!$A:$C,3,0),0)))</f>
        <v>A</v>
      </c>
      <c r="BM33" s="9" t="str">
        <f>IF($BH33="","",IF(I$2="most",VLOOKUP(I33,'Key 1'!$A:$B,2,0),IF(I$2="least",VLOOKUP(I33,'Key 1'!$A:$C,3,0),0)))</f>
        <v>A</v>
      </c>
      <c r="BN33" s="9" t="str">
        <f>IF($BH33="","",IF(J$2="most",VLOOKUP(J33,'Key 1'!$A:$B,2,0),IF(J$2="least",VLOOKUP(J33,'Key 1'!$A:$C,3,0),0)))</f>
        <v>D</v>
      </c>
      <c r="BO33" s="9" t="str">
        <f>IF($BH33="","",IF(K$2="most",VLOOKUP(K33,'Key 1'!$A:$B,2,0),IF(K$2="least",VLOOKUP(K33,'Key 1'!$A:$C,3,0),0)))</f>
        <v>C</v>
      </c>
      <c r="BP33" s="9" t="str">
        <f>IF($BH33="","",IF(L$2="most",VLOOKUP(L33,'Key 1'!$A:$B,2,0),IF(L$2="least",VLOOKUP(L33,'Key 1'!$A:$C,3,0),0)))</f>
        <v>B</v>
      </c>
      <c r="BQ33" s="9" t="str">
        <f>IF($BH33="","",IF(M$2="most",VLOOKUP(M33,'Key 1'!$A:$B,2,0),IF(M$2="least",VLOOKUP(M33,'Key 1'!$A:$C,3,0),0)))</f>
        <v>B</v>
      </c>
      <c r="BR33" s="9" t="str">
        <f>IF($BH33="","",IF(N$2="most",VLOOKUP(N33,'Key 1'!$A:$B,2,0),IF(N$2="least",VLOOKUP(N33,'Key 1'!$A:$C,3,0),0)))</f>
        <v>D</v>
      </c>
      <c r="BS33" s="9" t="str">
        <f>IF($BH33="","",IF(O$2="most",VLOOKUP(O33,'Key 1'!$A:$B,2,0),IF(O$2="least",VLOOKUP(O33,'Key 1'!$A:$C,3,0),0)))</f>
        <v>N</v>
      </c>
      <c r="BT33" s="9" t="str">
        <f>IF($BH33="","",IF(P$2="most",VLOOKUP(P33,'Key 1'!$A:$B,2,0),IF(P$2="least",VLOOKUP(P33,'Key 1'!$A:$C,3,0),0)))</f>
        <v>D</v>
      </c>
      <c r="BU33" s="9" t="str">
        <f>IF($BH33="","",IF(Q$2="most",VLOOKUP(Q33,'Key 1'!$A:$B,2,0),IF(Q$2="least",VLOOKUP(Q33,'Key 1'!$A:$C,3,0),0)))</f>
        <v>N</v>
      </c>
      <c r="BV33" s="9" t="str">
        <f>IF($BH33="","",IF(R$2="most",VLOOKUP(R33,'Key 1'!$A:$B,2,0),IF(R$2="least",VLOOKUP(R33,'Key 1'!$A:$C,3,0),0)))</f>
        <v>A</v>
      </c>
      <c r="BW33" s="9" t="str">
        <f>IF($BH33="","",IF(S$2="most",VLOOKUP(S33,'Key 1'!$A:$B,2,0),IF(S$2="least",VLOOKUP(S33,'Key 1'!$A:$C,3,0),0)))</f>
        <v>C</v>
      </c>
      <c r="BX33" s="9" t="str">
        <f>IF($BH33="","",IF(T$2="most",VLOOKUP(T33,'Key 1'!$A:$B,2,0),IF(T$2="least",VLOOKUP(T33,'Key 1'!$A:$C,3,0),0)))</f>
        <v>B</v>
      </c>
      <c r="BY33" s="9" t="str">
        <f>IF($BH33="","",IF(U$2="most",VLOOKUP(U33,'Key 1'!$A:$B,2,0),IF(U$2="least",VLOOKUP(U33,'Key 1'!$A:$C,3,0),0)))</f>
        <v>C</v>
      </c>
      <c r="BZ33" s="9" t="str">
        <f>IF($BH33="","",IF(V$2="most",VLOOKUP(V33,'Key 1'!$A:$B,2,0),IF(V$2="least",VLOOKUP(V33,'Key 1'!$A:$C,3,0),0)))</f>
        <v>A</v>
      </c>
      <c r="CA33" s="9" t="str">
        <f>IF($BH33="","",IF(W$2="most",VLOOKUP(W33,'Key 1'!$A:$B,2,0),IF(W$2="least",VLOOKUP(W33,'Key 1'!$A:$C,3,0),0)))</f>
        <v>N</v>
      </c>
      <c r="CB33" s="9" t="str">
        <f>IF($BH33="","",IF(X$2="most",VLOOKUP(X33,'Key 1'!$A:$B,2,0),IF(X$2="least",VLOOKUP(X33,'Key 1'!$A:$C,3,0),0)))</f>
        <v>D</v>
      </c>
      <c r="CC33" s="9" t="str">
        <f>IF($BH33="","",IF(Y$2="most",VLOOKUP(Y33,'Key 1'!$A:$B,2,0),IF(Y$2="least",VLOOKUP(Y33,'Key 1'!$A:$C,3,0),0)))</f>
        <v>A</v>
      </c>
      <c r="CD33" s="9" t="str">
        <f>IF($BH33="","",IF(Z$2="most",VLOOKUP(Z33,'Key 1'!$A:$B,2,0),IF(Z$2="least",VLOOKUP(Z33,'Key 1'!$A:$C,3,0),0)))</f>
        <v>D</v>
      </c>
      <c r="CE33" s="9" t="str">
        <f>IF($BH33="","",IF(AA$2="most",VLOOKUP(AA33,'Key 1'!$A:$B,2,0),IF(AA$2="least",VLOOKUP(AA33,'Key 1'!$A:$C,3,0),0)))</f>
        <v>A</v>
      </c>
      <c r="CF33" s="9" t="str">
        <f>IF($BH33="","",IF(AB$2="most",VLOOKUP(AB33,'Key 1'!$A:$B,2,0),IF(AB$2="least",VLOOKUP(AB33,'Key 1'!$A:$C,3,0),0)))</f>
        <v>D</v>
      </c>
      <c r="CG33" s="9" t="str">
        <f>IF($BH33="","",IF(AC$2="most",VLOOKUP(AC33,'Key 1'!$A:$B,2,0),IF(AC$2="least",VLOOKUP(AC33,'Key 1'!$A:$C,3,0),0)))</f>
        <v>A</v>
      </c>
      <c r="CH33" s="9" t="str">
        <f>IF($BH33="","",IF(AD$2="most",VLOOKUP(AD33,'Key 1'!$A:$B,2,0),IF(AD$2="least",VLOOKUP(AD33,'Key 1'!$A:$C,3,0),0)))</f>
        <v>D</v>
      </c>
      <c r="CI33" s="9" t="str">
        <f>IF($BH33="","",IF(AE$2="most",VLOOKUP(AE33,'Key 1'!$A:$B,2,0),IF(AE$2="least",VLOOKUP(AE33,'Key 1'!$A:$C,3,0),0)))</f>
        <v>D</v>
      </c>
      <c r="CJ33" s="9" t="str">
        <f>IF($BH33="","",IF(AF$2="most",VLOOKUP(AF33,'Key 1'!$A:$B,2,0),IF(AF$2="least",VLOOKUP(AF33,'Key 1'!$A:$C,3,0),0)))</f>
        <v>A</v>
      </c>
      <c r="CK33" s="9" t="str">
        <f>IF($BH33="","",IF(AG$2="most",VLOOKUP(AG33,'Key 1'!$A:$B,2,0),IF(AG$2="least",VLOOKUP(AG33,'Key 1'!$A:$C,3,0),0)))</f>
        <v>B</v>
      </c>
      <c r="CL33" s="9" t="str">
        <f>IF($BH33="","",IF(AH$2="most",VLOOKUP(AH33,'Key 1'!$A:$B,2,0),IF(AH$2="least",VLOOKUP(AH33,'Key 1'!$A:$C,3,0),0)))</f>
        <v>D</v>
      </c>
      <c r="CM33" s="9" t="str">
        <f>IF($BH33="","",IF(AI$2="most",VLOOKUP(AI33,'Key 1'!$A:$B,2,0),IF(AI$2="least",VLOOKUP(AI33,'Key 1'!$A:$C,3,0),0)))</f>
        <v>D</v>
      </c>
      <c r="CN33" s="9" t="str">
        <f>IF($BH33="","",IF(AJ$2="most",VLOOKUP(AJ33,'Key 1'!$A:$B,2,0),IF(AJ$2="least",VLOOKUP(AJ33,'Key 1'!$A:$C,3,0),0)))</f>
        <v>A</v>
      </c>
      <c r="CO33" s="9" t="str">
        <f>IF($BH33="","",IF(AK$2="most",VLOOKUP(AK33,'Key 1'!$A:$B,2,0),IF(AK$2="least",VLOOKUP(AK33,'Key 1'!$A:$C,3,0),0)))</f>
        <v>B</v>
      </c>
      <c r="CP33" s="9" t="str">
        <f>IF($BH33="","",IF(AL$2="most",VLOOKUP(AL33,'Key 1'!$A:$B,2,0),IF(AL$2="least",VLOOKUP(AL33,'Key 1'!$A:$C,3,0),0)))</f>
        <v>C</v>
      </c>
      <c r="CQ33" s="9" t="str">
        <f>IF($BH33="","",IF(AM$2="most",VLOOKUP(AM33,'Key 1'!$A:$B,2,0),IF(AM$2="least",VLOOKUP(AM33,'Key 1'!$A:$C,3,0),0)))</f>
        <v>D</v>
      </c>
      <c r="CR33" s="9" t="str">
        <f>IF($BH33="","",IF(AN$2="most",VLOOKUP(AN33,'Key 1'!$A:$B,2,0),IF(AN$2="least",VLOOKUP(AN33,'Key 1'!$A:$C,3,0),0)))</f>
        <v>C</v>
      </c>
      <c r="CS33" s="9" t="str">
        <f>IF($BH33="","",IF(AO$2="most",VLOOKUP(AO33,'Key 1'!$A:$B,2,0),IF(AO$2="least",VLOOKUP(AO33,'Key 1'!$A:$C,3,0),0)))</f>
        <v>B</v>
      </c>
      <c r="CT33" s="9" t="str">
        <f>IF($BH33="","",IF(AP$2="most",VLOOKUP(AP33,'Key 1'!$A:$B,2,0),IF(AP$2="least",VLOOKUP(AP33,'Key 1'!$A:$C,3,0),0)))</f>
        <v>C</v>
      </c>
      <c r="CU33" s="9" t="str">
        <f>IF($BH33="","",IF(AQ$2="most",VLOOKUP(AQ33,'Key 1'!$A:$B,2,0),IF(AQ$2="least",VLOOKUP(AQ33,'Key 1'!$A:$C,3,0),0)))</f>
        <v>A</v>
      </c>
      <c r="CV33" s="9" t="str">
        <f>IF($BH33="","",IF(AR$2="most",VLOOKUP(AR33,'Key 1'!$A:$B,2,0),IF(AR$2="least",VLOOKUP(AR33,'Key 1'!$A:$C,3,0),0)))</f>
        <v>C</v>
      </c>
      <c r="CW33" s="9" t="str">
        <f>IF($BH33="","",IF(AS$2="most",VLOOKUP(AS33,'Key 1'!$A:$B,2,0),IF(AS$2="least",VLOOKUP(AS33,'Key 1'!$A:$C,3,0),0)))</f>
        <v>D</v>
      </c>
      <c r="CX33" s="9" t="str">
        <f>IF($BH33="","",IF(AT$2="most",VLOOKUP(AT33,'Key 1'!$A:$B,2,0),IF(AT$2="least",VLOOKUP(AT33,'Key 1'!$A:$C,3,0),0)))</f>
        <v>B</v>
      </c>
      <c r="CY33" s="9" t="str">
        <f>IF($BH33="","",IF(AU$2="most",VLOOKUP(AU33,'Key 1'!$A:$B,2,0),IF(AU$2="least",VLOOKUP(AU33,'Key 1'!$A:$C,3,0),0)))</f>
        <v>D</v>
      </c>
      <c r="CZ33" s="9" t="str">
        <f>IF($BH33="","",IF(AV$2="most",VLOOKUP(AV33,'Key 1'!$A:$B,2,0),IF(AV$2="least",VLOOKUP(AV33,'Key 1'!$A:$C,3,0),0)))</f>
        <v>C</v>
      </c>
      <c r="DA33" s="9" t="str">
        <f>IF($BH33="","",IF(AW$2="most",VLOOKUP(AW33,'Key 1'!$A:$B,2,0),IF(AW$2="least",VLOOKUP(AW33,'Key 1'!$A:$C,3,0),0)))</f>
        <v>B</v>
      </c>
      <c r="DB33" s="9" t="str">
        <f>IF($BH33="","",IF(AX$2="most",VLOOKUP(AX33,'Key 1'!$A:$B,2,0),IF(AX$2="least",VLOOKUP(AX33,'Key 1'!$A:$C,3,0),0)))</f>
        <v>D</v>
      </c>
      <c r="DC33" s="9" t="str">
        <f>IF($BH33="","",IF(AY$2="most",VLOOKUP(AY33,'Key 1'!$A:$B,2,0),IF(AY$2="least",VLOOKUP(AY33,'Key 1'!$A:$C,3,0),0)))</f>
        <v>A</v>
      </c>
      <c r="DD33" s="9" t="str">
        <f>IF($BH33="","",IF(AZ$2="most",VLOOKUP(AZ33,'Key 1'!$A:$B,2,0),IF(AZ$2="least",VLOOKUP(AZ33,'Key 1'!$A:$C,3,0),0)))</f>
        <v>B</v>
      </c>
      <c r="DE33" s="9" t="str">
        <f>IF($BH33="","",IF(BA$2="most",VLOOKUP(BA33,'Key 1'!$A:$B,2,0),IF(BA$2="least",VLOOKUP(BA33,'Key 1'!$A:$C,3,0),0)))</f>
        <v>D</v>
      </c>
      <c r="DF33" s="9" t="str">
        <f>IF($BH33="","",IF(BB$2="most",VLOOKUP(BB33,'Key 1'!$A:$B,2,0),IF(BB$2="least",VLOOKUP(BB33,'Key 1'!$A:$C,3,0),0)))</f>
        <v>B</v>
      </c>
      <c r="DG33" s="9" t="str">
        <f>IF($BH33="","",IF(BC$2="most",VLOOKUP(BC33,'Key 1'!$A:$B,2,0),IF(BC$2="least",VLOOKUP(BC33,'Key 1'!$A:$C,3,0),0)))</f>
        <v>A</v>
      </c>
      <c r="DH33" s="9" t="str">
        <f>IF($BH33="","",IF(BD$2="most",VLOOKUP(BD33,'Key 1'!$A:$B,2,0),IF(BD$2="least",VLOOKUP(BD33,'Key 1'!$A:$C,3,0),0)))</f>
        <v>D</v>
      </c>
      <c r="DI33" s="9" t="str">
        <f>IF($BH33="","",IF(BE$2="most",VLOOKUP(BE33,'Key 1'!$A:$B,2,0),IF(BE$2="least",VLOOKUP(BE33,'Key 1'!$A:$C,3,0),0)))</f>
        <v>C</v>
      </c>
      <c r="DJ33" s="9" t="str">
        <f>IF($BH33="","",IF(BF$2="most",VLOOKUP(BF33,'Key 1'!$A:$B,2,0),IF(BF$2="least",VLOOKUP(BF33,'Key 1'!$A:$C,3,0),0)))</f>
        <v>B</v>
      </c>
      <c r="DK33" s="9" t="str">
        <f>IF($BH33="","",IF(BG$2="most",VLOOKUP(BG33,'Key 1'!$A:$B,2,0),IF(BG$2="least",VLOOKUP(BG33,'Key 1'!$A:$C,3,0),0)))</f>
        <v>D</v>
      </c>
      <c r="DL33" s="9" t="str">
        <f>IF($BH33="","",IF(BH$2="most",VLOOKUP(BH33,'Key 1'!$A:$B,2,0),IF(BH$2="least",VLOOKUP(BH33,'Key 1'!$A:$C,3,0),0)))</f>
        <v>C</v>
      </c>
      <c r="DM33" s="9">
        <f t="shared" si="50"/>
        <v>7</v>
      </c>
      <c r="DN33" s="9">
        <f t="shared" si="51"/>
        <v>6</v>
      </c>
      <c r="DO33" s="9">
        <f t="shared" si="52"/>
        <v>4</v>
      </c>
      <c r="DP33" s="9">
        <f t="shared" si="53"/>
        <v>8</v>
      </c>
      <c r="DQ33" s="9">
        <f t="shared" si="54"/>
        <v>3</v>
      </c>
      <c r="DR33" s="9">
        <f t="shared" si="55"/>
        <v>5</v>
      </c>
      <c r="DS33" s="9">
        <f t="shared" si="56"/>
        <v>6</v>
      </c>
      <c r="DT33" s="9">
        <f t="shared" si="57"/>
        <v>6</v>
      </c>
      <c r="DU33" s="9">
        <f t="shared" si="58"/>
        <v>11</v>
      </c>
      <c r="DV33" s="9">
        <f t="shared" si="59"/>
        <v>0</v>
      </c>
    </row>
    <row r="34" spans="1:126" x14ac:dyDescent="0.35">
      <c r="A34" s="1" t="s">
        <v>372</v>
      </c>
      <c r="B34" s="1" t="s">
        <v>373</v>
      </c>
      <c r="C34" s="1" t="s">
        <v>374</v>
      </c>
      <c r="D34" s="1" t="s">
        <v>375</v>
      </c>
      <c r="E34" s="1" t="s">
        <v>124</v>
      </c>
      <c r="F34" s="1" t="s">
        <v>12</v>
      </c>
      <c r="G34" s="1" t="s">
        <v>125</v>
      </c>
      <c r="H34" s="1" t="s">
        <v>14</v>
      </c>
      <c r="I34" s="1" t="s">
        <v>22</v>
      </c>
      <c r="J34" s="1" t="s">
        <v>21</v>
      </c>
      <c r="K34" s="1" t="s">
        <v>26</v>
      </c>
      <c r="L34" s="1" t="s">
        <v>23</v>
      </c>
      <c r="M34" s="1" t="s">
        <v>128</v>
      </c>
      <c r="N34" s="1" t="s">
        <v>30</v>
      </c>
      <c r="O34" s="1" t="s">
        <v>129</v>
      </c>
      <c r="P34" s="1" t="s">
        <v>34</v>
      </c>
      <c r="Q34" s="1" t="s">
        <v>130</v>
      </c>
      <c r="R34" s="1" t="s">
        <v>37</v>
      </c>
      <c r="S34" s="1" t="s">
        <v>132</v>
      </c>
      <c r="T34" s="1" t="s">
        <v>42</v>
      </c>
      <c r="U34" s="1" t="s">
        <v>133</v>
      </c>
      <c r="V34" s="1" t="s">
        <v>44</v>
      </c>
      <c r="W34" s="1" t="s">
        <v>47</v>
      </c>
      <c r="X34" s="1" t="s">
        <v>49</v>
      </c>
      <c r="Y34" s="1" t="s">
        <v>54</v>
      </c>
      <c r="Z34" s="1" t="s">
        <v>51</v>
      </c>
      <c r="AA34" s="1" t="s">
        <v>56</v>
      </c>
      <c r="AB34" s="1" t="s">
        <v>58</v>
      </c>
      <c r="AC34" s="1" t="s">
        <v>140</v>
      </c>
      <c r="AD34" s="1" t="s">
        <v>62</v>
      </c>
      <c r="AE34" s="1" t="s">
        <v>64</v>
      </c>
      <c r="AF34" s="1" t="s">
        <v>63</v>
      </c>
      <c r="AG34" s="1" t="s">
        <v>141</v>
      </c>
      <c r="AH34" s="1" t="s">
        <v>70</v>
      </c>
      <c r="AI34" s="1" t="s">
        <v>73</v>
      </c>
      <c r="AJ34" s="1" t="s">
        <v>74</v>
      </c>
      <c r="AK34" s="1" t="s">
        <v>76</v>
      </c>
      <c r="AL34" s="1" t="s">
        <v>78</v>
      </c>
      <c r="AM34" s="1" t="s">
        <v>79</v>
      </c>
      <c r="AN34" s="1" t="s">
        <v>80</v>
      </c>
      <c r="AO34" s="1" t="s">
        <v>142</v>
      </c>
      <c r="AP34" s="1" t="s">
        <v>83</v>
      </c>
      <c r="AQ34" s="1" t="s">
        <v>88</v>
      </c>
      <c r="AR34" s="1" t="s">
        <v>89</v>
      </c>
      <c r="AS34" s="1" t="s">
        <v>92</v>
      </c>
      <c r="AT34" s="1" t="s">
        <v>91</v>
      </c>
      <c r="AU34" s="1" t="s">
        <v>99</v>
      </c>
      <c r="AV34" s="1" t="s">
        <v>98</v>
      </c>
      <c r="AW34" s="1" t="s">
        <v>100</v>
      </c>
      <c r="AX34" s="1" t="s">
        <v>103</v>
      </c>
      <c r="AY34" s="1" t="s">
        <v>146</v>
      </c>
      <c r="AZ34" s="1" t="s">
        <v>106</v>
      </c>
      <c r="BA34" s="1" t="s">
        <v>111</v>
      </c>
      <c r="BB34" s="1" t="s">
        <v>108</v>
      </c>
      <c r="BC34" s="1" t="s">
        <v>147</v>
      </c>
      <c r="BD34" s="1" t="s">
        <v>113</v>
      </c>
      <c r="BE34" s="1" t="s">
        <v>119</v>
      </c>
      <c r="BF34" s="1" t="s">
        <v>117</v>
      </c>
      <c r="BG34" s="1" t="s">
        <v>120</v>
      </c>
      <c r="BH34" s="1" t="s">
        <v>149</v>
      </c>
      <c r="BI34" s="9" t="str">
        <f>IF($BH34="","",IF(E$2="most",VLOOKUP(E34,'Key 1'!$A:$B,2,0),IF(E$2="least",VLOOKUP(E34,'Key 1'!$A:$C,3,0),0)))</f>
        <v>C</v>
      </c>
      <c r="BJ34" s="9" t="str">
        <f>IF($BH34="","",IF(F$2="most",VLOOKUP(F34,'Key 1'!$A:$B,2,0),IF(F$2="least",VLOOKUP(F34,'Key 1'!$A:$C,3,0),0)))</f>
        <v>D</v>
      </c>
      <c r="BK34" s="9" t="str">
        <f>IF($BH34="","",IF(G$2="most",VLOOKUP(G34,'Key 1'!$A:$B,2,0),IF(G$2="least",VLOOKUP(G34,'Key 1'!$A:$C,3,0),0)))</f>
        <v>B</v>
      </c>
      <c r="BL34" s="9" t="str">
        <f>IF($BH34="","",IF(H$2="most",VLOOKUP(H34,'Key 1'!$A:$B,2,0),IF(H$2="least",VLOOKUP(H34,'Key 1'!$A:$C,3,0),0)))</f>
        <v>C</v>
      </c>
      <c r="BM34" s="9" t="str">
        <f>IF($BH34="","",IF(I$2="most",VLOOKUP(I34,'Key 1'!$A:$B,2,0),IF(I$2="least",VLOOKUP(I34,'Key 1'!$A:$C,3,0),0)))</f>
        <v>N</v>
      </c>
      <c r="BN34" s="9" t="str">
        <f>IF($BH34="","",IF(J$2="most",VLOOKUP(J34,'Key 1'!$A:$B,2,0),IF(J$2="least",VLOOKUP(J34,'Key 1'!$A:$C,3,0),0)))</f>
        <v>B</v>
      </c>
      <c r="BO34" s="9" t="str">
        <f>IF($BH34="","",IF(K$2="most",VLOOKUP(K34,'Key 1'!$A:$B,2,0),IF(K$2="least",VLOOKUP(K34,'Key 1'!$A:$C,3,0),0)))</f>
        <v>B</v>
      </c>
      <c r="BP34" s="9" t="str">
        <f>IF($BH34="","",IF(L$2="most",VLOOKUP(L34,'Key 1'!$A:$B,2,0),IF(L$2="least",VLOOKUP(L34,'Key 1'!$A:$C,3,0),0)))</f>
        <v>A</v>
      </c>
      <c r="BQ34" s="9" t="str">
        <f>IF($BH34="","",IF(M$2="most",VLOOKUP(M34,'Key 1'!$A:$B,2,0),IF(M$2="least",VLOOKUP(M34,'Key 1'!$A:$C,3,0),0)))</f>
        <v>C</v>
      </c>
      <c r="BR34" s="9" t="str">
        <f>IF($BH34="","",IF(N$2="most",VLOOKUP(N34,'Key 1'!$A:$B,2,0),IF(N$2="least",VLOOKUP(N34,'Key 1'!$A:$C,3,0),0)))</f>
        <v>D</v>
      </c>
      <c r="BS34" s="9" t="str">
        <f>IF($BH34="","",IF(O$2="most",VLOOKUP(O34,'Key 1'!$A:$B,2,0),IF(O$2="least",VLOOKUP(O34,'Key 1'!$A:$C,3,0),0)))</f>
        <v>A</v>
      </c>
      <c r="BT34" s="9" t="str">
        <f>IF($BH34="","",IF(P$2="most",VLOOKUP(P34,'Key 1'!$A:$B,2,0),IF(P$2="least",VLOOKUP(P34,'Key 1'!$A:$C,3,0),0)))</f>
        <v>B</v>
      </c>
      <c r="BU34" s="9" t="str">
        <f>IF($BH34="","",IF(Q$2="most",VLOOKUP(Q34,'Key 1'!$A:$B,2,0),IF(Q$2="least",VLOOKUP(Q34,'Key 1'!$A:$C,3,0),0)))</f>
        <v>C</v>
      </c>
      <c r="BV34" s="9" t="str">
        <f>IF($BH34="","",IF(R$2="most",VLOOKUP(R34,'Key 1'!$A:$B,2,0),IF(R$2="least",VLOOKUP(R34,'Key 1'!$A:$C,3,0),0)))</f>
        <v>B</v>
      </c>
      <c r="BW34" s="9" t="str">
        <f>IF($BH34="","",IF(S$2="most",VLOOKUP(S34,'Key 1'!$A:$B,2,0),IF(S$2="least",VLOOKUP(S34,'Key 1'!$A:$C,3,0),0)))</f>
        <v>C</v>
      </c>
      <c r="BX34" s="9" t="str">
        <f>IF($BH34="","",IF(T$2="most",VLOOKUP(T34,'Key 1'!$A:$B,2,0),IF(T$2="least",VLOOKUP(T34,'Key 1'!$A:$C,3,0),0)))</f>
        <v>B</v>
      </c>
      <c r="BY34" s="9" t="str">
        <f>IF($BH34="","",IF(U$2="most",VLOOKUP(U34,'Key 1'!$A:$B,2,0),IF(U$2="least",VLOOKUP(U34,'Key 1'!$A:$C,3,0),0)))</f>
        <v>C</v>
      </c>
      <c r="BZ34" s="9" t="str">
        <f>IF($BH34="","",IF(V$2="most",VLOOKUP(V34,'Key 1'!$A:$B,2,0),IF(V$2="least",VLOOKUP(V34,'Key 1'!$A:$C,3,0),0)))</f>
        <v>D</v>
      </c>
      <c r="CA34" s="9" t="str">
        <f>IF($BH34="","",IF(W$2="most",VLOOKUP(W34,'Key 1'!$A:$B,2,0),IF(W$2="least",VLOOKUP(W34,'Key 1'!$A:$C,3,0),0)))</f>
        <v>B</v>
      </c>
      <c r="CB34" s="9" t="str">
        <f>IF($BH34="","",IF(X$2="most",VLOOKUP(X34,'Key 1'!$A:$B,2,0),IF(X$2="least",VLOOKUP(X34,'Key 1'!$A:$C,3,0),0)))</f>
        <v>D</v>
      </c>
      <c r="CC34" s="9" t="str">
        <f>IF($BH34="","",IF(Y$2="most",VLOOKUP(Y34,'Key 1'!$A:$B,2,0),IF(Y$2="least",VLOOKUP(Y34,'Key 1'!$A:$C,3,0),0)))</f>
        <v>A</v>
      </c>
      <c r="CD34" s="9" t="str">
        <f>IF($BH34="","",IF(Z$2="most",VLOOKUP(Z34,'Key 1'!$A:$B,2,0),IF(Z$2="least",VLOOKUP(Z34,'Key 1'!$A:$C,3,0),0)))</f>
        <v>C</v>
      </c>
      <c r="CE34" s="9" t="str">
        <f>IF($BH34="","",IF(AA$2="most",VLOOKUP(AA34,'Key 1'!$A:$B,2,0),IF(AA$2="least",VLOOKUP(AA34,'Key 1'!$A:$C,3,0),0)))</f>
        <v>D</v>
      </c>
      <c r="CF34" s="9" t="str">
        <f>IF($BH34="","",IF(AB$2="most",VLOOKUP(AB34,'Key 1'!$A:$B,2,0),IF(AB$2="least",VLOOKUP(AB34,'Key 1'!$A:$C,3,0),0)))</f>
        <v>B</v>
      </c>
      <c r="CG34" s="9" t="str">
        <f>IF($BH34="","",IF(AC$2="most",VLOOKUP(AC34,'Key 1'!$A:$B,2,0),IF(AC$2="least",VLOOKUP(AC34,'Key 1'!$A:$C,3,0),0)))</f>
        <v>D</v>
      </c>
      <c r="CH34" s="9" t="str">
        <f>IF($BH34="","",IF(AD$2="most",VLOOKUP(AD34,'Key 1'!$A:$B,2,0),IF(AD$2="least",VLOOKUP(AD34,'Key 1'!$A:$C,3,0),0)))</f>
        <v>C</v>
      </c>
      <c r="CI34" s="9" t="str">
        <f>IF($BH34="","",IF(AE$2="most",VLOOKUP(AE34,'Key 1'!$A:$B,2,0),IF(AE$2="least",VLOOKUP(AE34,'Key 1'!$A:$C,3,0),0)))</f>
        <v>D</v>
      </c>
      <c r="CJ34" s="9" t="str">
        <f>IF($BH34="","",IF(AF$2="most",VLOOKUP(AF34,'Key 1'!$A:$B,2,0),IF(AF$2="least",VLOOKUP(AF34,'Key 1'!$A:$C,3,0),0)))</f>
        <v>C</v>
      </c>
      <c r="CK34" s="9" t="str">
        <f>IF($BH34="","",IF(AG$2="most",VLOOKUP(AG34,'Key 1'!$A:$B,2,0),IF(AG$2="least",VLOOKUP(AG34,'Key 1'!$A:$C,3,0),0)))</f>
        <v>C</v>
      </c>
      <c r="CL34" s="9" t="str">
        <f>IF($BH34="","",IF(AH$2="most",VLOOKUP(AH34,'Key 1'!$A:$B,2,0),IF(AH$2="least",VLOOKUP(AH34,'Key 1'!$A:$C,3,0),0)))</f>
        <v>D</v>
      </c>
      <c r="CM34" s="9" t="str">
        <f>IF($BH34="","",IF(AI$2="most",VLOOKUP(AI34,'Key 1'!$A:$B,2,0),IF(AI$2="least",VLOOKUP(AI34,'Key 1'!$A:$C,3,0),0)))</f>
        <v>D</v>
      </c>
      <c r="CN34" s="9" t="str">
        <f>IF($BH34="","",IF(AJ$2="most",VLOOKUP(AJ34,'Key 1'!$A:$B,2,0),IF(AJ$2="least",VLOOKUP(AJ34,'Key 1'!$A:$C,3,0),0)))</f>
        <v>A</v>
      </c>
      <c r="CO34" s="9" t="str">
        <f>IF($BH34="","",IF(AK$2="most",VLOOKUP(AK34,'Key 1'!$A:$B,2,0),IF(AK$2="least",VLOOKUP(AK34,'Key 1'!$A:$C,3,0),0)))</f>
        <v>D</v>
      </c>
      <c r="CP34" s="9" t="str">
        <f>IF($BH34="","",IF(AL$2="most",VLOOKUP(AL34,'Key 1'!$A:$B,2,0),IF(AL$2="least",VLOOKUP(AL34,'Key 1'!$A:$C,3,0),0)))</f>
        <v>C</v>
      </c>
      <c r="CQ34" s="9" t="str">
        <f>IF($BH34="","",IF(AM$2="most",VLOOKUP(AM34,'Key 1'!$A:$B,2,0),IF(AM$2="least",VLOOKUP(AM34,'Key 1'!$A:$C,3,0),0)))</f>
        <v>D</v>
      </c>
      <c r="CR34" s="9" t="str">
        <f>IF($BH34="","",IF(AN$2="most",VLOOKUP(AN34,'Key 1'!$A:$B,2,0),IF(AN$2="least",VLOOKUP(AN34,'Key 1'!$A:$C,3,0),0)))</f>
        <v>N</v>
      </c>
      <c r="CS34" s="9" t="str">
        <f>IF($BH34="","",IF(AO$2="most",VLOOKUP(AO34,'Key 1'!$A:$B,2,0),IF(AO$2="least",VLOOKUP(AO34,'Key 1'!$A:$C,3,0),0)))</f>
        <v>D</v>
      </c>
      <c r="CT34" s="9" t="str">
        <f>IF($BH34="","",IF(AP$2="most",VLOOKUP(AP34,'Key 1'!$A:$B,2,0),IF(AP$2="least",VLOOKUP(AP34,'Key 1'!$A:$C,3,0),0)))</f>
        <v>B</v>
      </c>
      <c r="CU34" s="9" t="str">
        <f>IF($BH34="","",IF(AQ$2="most",VLOOKUP(AQ34,'Key 1'!$A:$B,2,0),IF(AQ$2="least",VLOOKUP(AQ34,'Key 1'!$A:$C,3,0),0)))</f>
        <v>D</v>
      </c>
      <c r="CV34" s="9" t="str">
        <f>IF($BH34="","",IF(AR$2="most",VLOOKUP(AR34,'Key 1'!$A:$B,2,0),IF(AR$2="least",VLOOKUP(AR34,'Key 1'!$A:$C,3,0),0)))</f>
        <v>C</v>
      </c>
      <c r="CW34" s="9" t="str">
        <f>IF($BH34="","",IF(AS$2="most",VLOOKUP(AS34,'Key 1'!$A:$B,2,0),IF(AS$2="least",VLOOKUP(AS34,'Key 1'!$A:$C,3,0),0)))</f>
        <v>D</v>
      </c>
      <c r="CX34" s="9" t="str">
        <f>IF($BH34="","",IF(AT$2="most",VLOOKUP(AT34,'Key 1'!$A:$B,2,0),IF(AT$2="least",VLOOKUP(AT34,'Key 1'!$A:$C,3,0),0)))</f>
        <v>C</v>
      </c>
      <c r="CY34" s="9" t="str">
        <f>IF($BH34="","",IF(AU$2="most",VLOOKUP(AU34,'Key 1'!$A:$B,2,0),IF(AU$2="least",VLOOKUP(AU34,'Key 1'!$A:$C,3,0),0)))</f>
        <v>D</v>
      </c>
      <c r="CZ34" s="9" t="str">
        <f>IF($BH34="","",IF(AV$2="most",VLOOKUP(AV34,'Key 1'!$A:$B,2,0),IF(AV$2="least",VLOOKUP(AV34,'Key 1'!$A:$C,3,0),0)))</f>
        <v>B</v>
      </c>
      <c r="DA34" s="9" t="str">
        <f>IF($BH34="","",IF(AW$2="most",VLOOKUP(AW34,'Key 1'!$A:$B,2,0),IF(AW$2="least",VLOOKUP(AW34,'Key 1'!$A:$C,3,0),0)))</f>
        <v>A</v>
      </c>
      <c r="DB34" s="9" t="str">
        <f>IF($BH34="","",IF(AX$2="most",VLOOKUP(AX34,'Key 1'!$A:$B,2,0),IF(AX$2="least",VLOOKUP(AX34,'Key 1'!$A:$C,3,0),0)))</f>
        <v>D</v>
      </c>
      <c r="DC34" s="9" t="str">
        <f>IF($BH34="","",IF(AY$2="most",VLOOKUP(AY34,'Key 1'!$A:$B,2,0),IF(AY$2="least",VLOOKUP(AY34,'Key 1'!$A:$C,3,0),0)))</f>
        <v>C</v>
      </c>
      <c r="DD34" s="9" t="str">
        <f>IF($BH34="","",IF(AZ$2="most",VLOOKUP(AZ34,'Key 1'!$A:$B,2,0),IF(AZ$2="least",VLOOKUP(AZ34,'Key 1'!$A:$C,3,0),0)))</f>
        <v>B</v>
      </c>
      <c r="DE34" s="9" t="str">
        <f>IF($BH34="","",IF(BA$2="most",VLOOKUP(BA34,'Key 1'!$A:$B,2,0),IF(BA$2="least",VLOOKUP(BA34,'Key 1'!$A:$C,3,0),0)))</f>
        <v>A</v>
      </c>
      <c r="DF34" s="9" t="str">
        <f>IF($BH34="","",IF(BB$2="most",VLOOKUP(BB34,'Key 1'!$A:$B,2,0),IF(BB$2="least",VLOOKUP(BB34,'Key 1'!$A:$C,3,0),0)))</f>
        <v>B</v>
      </c>
      <c r="DG34" s="9" t="str">
        <f>IF($BH34="","",IF(BC$2="most",VLOOKUP(BC34,'Key 1'!$A:$B,2,0),IF(BC$2="least",VLOOKUP(BC34,'Key 1'!$A:$C,3,0),0)))</f>
        <v>D</v>
      </c>
      <c r="DH34" s="9" t="str">
        <f>IF($BH34="","",IF(BD$2="most",VLOOKUP(BD34,'Key 1'!$A:$B,2,0),IF(BD$2="least",VLOOKUP(BD34,'Key 1'!$A:$C,3,0),0)))</f>
        <v>C</v>
      </c>
      <c r="DI34" s="9" t="str">
        <f>IF($BH34="","",IF(BE$2="most",VLOOKUP(BE34,'Key 1'!$A:$B,2,0),IF(BE$2="least",VLOOKUP(BE34,'Key 1'!$A:$C,3,0),0)))</f>
        <v>C</v>
      </c>
      <c r="DJ34" s="9" t="str">
        <f>IF($BH34="","",IF(BF$2="most",VLOOKUP(BF34,'Key 1'!$A:$B,2,0),IF(BF$2="least",VLOOKUP(BF34,'Key 1'!$A:$C,3,0),0)))</f>
        <v>D</v>
      </c>
      <c r="DK34" s="9" t="str">
        <f>IF($BH34="","",IF(BG$2="most",VLOOKUP(BG34,'Key 1'!$A:$B,2,0),IF(BG$2="least",VLOOKUP(BG34,'Key 1'!$A:$C,3,0),0)))</f>
        <v>C</v>
      </c>
      <c r="DL34" s="9" t="str">
        <f>IF($BH34="","",IF(BH$2="most",VLOOKUP(BH34,'Key 1'!$A:$B,2,0),IF(BH$2="least",VLOOKUP(BH34,'Key 1'!$A:$C,3,0),0)))</f>
        <v>B</v>
      </c>
      <c r="DM34" s="9">
        <f t="shared" si="50"/>
        <v>4</v>
      </c>
      <c r="DN34" s="9">
        <f t="shared" si="51"/>
        <v>3</v>
      </c>
      <c r="DO34" s="9">
        <f t="shared" si="52"/>
        <v>9</v>
      </c>
      <c r="DP34" s="9">
        <f t="shared" si="53"/>
        <v>11</v>
      </c>
      <c r="DQ34" s="9">
        <f t="shared" si="54"/>
        <v>1</v>
      </c>
      <c r="DR34" s="9">
        <f t="shared" si="55"/>
        <v>2</v>
      </c>
      <c r="DS34" s="9">
        <f t="shared" si="56"/>
        <v>10</v>
      </c>
      <c r="DT34" s="9">
        <f t="shared" si="57"/>
        <v>8</v>
      </c>
      <c r="DU34" s="9">
        <f t="shared" si="58"/>
        <v>7</v>
      </c>
      <c r="DV34" s="9">
        <f t="shared" si="59"/>
        <v>1</v>
      </c>
    </row>
    <row r="35" spans="1:126" x14ac:dyDescent="0.35">
      <c r="A35" s="1" t="s">
        <v>376</v>
      </c>
      <c r="B35" s="1" t="s">
        <v>377</v>
      </c>
      <c r="C35" s="1" t="s">
        <v>378</v>
      </c>
      <c r="D35" s="1" t="s">
        <v>375</v>
      </c>
      <c r="E35" s="1" t="s">
        <v>124</v>
      </c>
      <c r="F35" s="1" t="s">
        <v>8</v>
      </c>
      <c r="G35" s="1" t="s">
        <v>17</v>
      </c>
      <c r="H35" s="1" t="s">
        <v>125</v>
      </c>
      <c r="I35" s="1" t="s">
        <v>22</v>
      </c>
      <c r="J35" s="1" t="s">
        <v>21</v>
      </c>
      <c r="K35" s="1" t="s">
        <v>126</v>
      </c>
      <c r="L35" s="1" t="s">
        <v>24</v>
      </c>
      <c r="M35" s="1" t="s">
        <v>128</v>
      </c>
      <c r="N35" s="1" t="s">
        <v>127</v>
      </c>
      <c r="O35" s="1" t="s">
        <v>31</v>
      </c>
      <c r="P35" s="1" t="s">
        <v>129</v>
      </c>
      <c r="Q35" s="1" t="s">
        <v>130</v>
      </c>
      <c r="R35" s="1" t="s">
        <v>37</v>
      </c>
      <c r="S35" s="1" t="s">
        <v>41</v>
      </c>
      <c r="T35" s="1" t="s">
        <v>132</v>
      </c>
      <c r="U35" s="1" t="s">
        <v>133</v>
      </c>
      <c r="V35" s="1" t="s">
        <v>135</v>
      </c>
      <c r="W35" s="1" t="s">
        <v>136</v>
      </c>
      <c r="X35" s="1" t="s">
        <v>47</v>
      </c>
      <c r="Y35" s="1" t="s">
        <v>137</v>
      </c>
      <c r="Z35" s="1" t="s">
        <v>53</v>
      </c>
      <c r="AA35" s="1" t="s">
        <v>56</v>
      </c>
      <c r="AB35" s="1" t="s">
        <v>138</v>
      </c>
      <c r="AC35" s="1" t="s">
        <v>140</v>
      </c>
      <c r="AD35" s="1" t="s">
        <v>59</v>
      </c>
      <c r="AE35" s="1" t="s">
        <v>66</v>
      </c>
      <c r="AF35" s="1" t="s">
        <v>65</v>
      </c>
      <c r="AG35" s="1" t="s">
        <v>67</v>
      </c>
      <c r="AH35" s="1" t="s">
        <v>69</v>
      </c>
      <c r="AI35" s="1" t="s">
        <v>73</v>
      </c>
      <c r="AJ35" s="1" t="s">
        <v>72</v>
      </c>
      <c r="AK35" s="1" t="s">
        <v>75</v>
      </c>
      <c r="AL35" s="1" t="s">
        <v>77</v>
      </c>
      <c r="AM35" s="1" t="s">
        <v>79</v>
      </c>
      <c r="AN35" s="1" t="s">
        <v>80</v>
      </c>
      <c r="AO35" s="1" t="s">
        <v>142</v>
      </c>
      <c r="AP35" s="1" t="s">
        <v>83</v>
      </c>
      <c r="AQ35" s="1" t="s">
        <v>88</v>
      </c>
      <c r="AR35" s="1" t="s">
        <v>90</v>
      </c>
      <c r="AS35" s="1" t="s">
        <v>143</v>
      </c>
      <c r="AT35" s="1" t="s">
        <v>91</v>
      </c>
      <c r="AU35" s="1" t="s">
        <v>99</v>
      </c>
      <c r="AV35" s="1" t="s">
        <v>98</v>
      </c>
      <c r="AW35" s="1" t="s">
        <v>100</v>
      </c>
      <c r="AX35" s="1" t="s">
        <v>144</v>
      </c>
      <c r="AY35" s="1" t="s">
        <v>145</v>
      </c>
      <c r="AZ35" s="1" t="s">
        <v>104</v>
      </c>
      <c r="BA35" s="1" t="s">
        <v>111</v>
      </c>
      <c r="BB35" s="1" t="s">
        <v>108</v>
      </c>
      <c r="BC35" s="1" t="s">
        <v>147</v>
      </c>
      <c r="BD35" s="1" t="s">
        <v>113</v>
      </c>
      <c r="BE35" s="1" t="s">
        <v>117</v>
      </c>
      <c r="BF35" s="1" t="s">
        <v>148</v>
      </c>
      <c r="BG35" s="1" t="s">
        <v>123</v>
      </c>
      <c r="BH35" s="1" t="s">
        <v>149</v>
      </c>
      <c r="BI35" s="9" t="str">
        <f>IF($BH35="","",IF(E$2="most",VLOOKUP(E35,'Key 1'!$A:$B,2,0),IF(E$2="least",VLOOKUP(E35,'Key 1'!$A:$C,3,0),0)))</f>
        <v>C</v>
      </c>
      <c r="BJ35" s="9" t="str">
        <f>IF($BH35="","",IF(F$2="most",VLOOKUP(F35,'Key 1'!$A:$B,2,0),IF(F$2="least",VLOOKUP(F35,'Key 1'!$A:$C,3,0),0)))</f>
        <v>B</v>
      </c>
      <c r="BK35" s="9" t="str">
        <f>IF($BH35="","",IF(G$2="most",VLOOKUP(G35,'Key 1'!$A:$B,2,0),IF(G$2="least",VLOOKUP(G35,'Key 1'!$A:$C,3,0),0)))</f>
        <v>D</v>
      </c>
      <c r="BL35" s="9" t="str">
        <f>IF($BH35="","",IF(H$2="most",VLOOKUP(H35,'Key 1'!$A:$B,2,0),IF(H$2="least",VLOOKUP(H35,'Key 1'!$A:$C,3,0),0)))</f>
        <v>B</v>
      </c>
      <c r="BM35" s="9" t="str">
        <f>IF($BH35="","",IF(I$2="most",VLOOKUP(I35,'Key 1'!$A:$B,2,0),IF(I$2="least",VLOOKUP(I35,'Key 1'!$A:$C,3,0),0)))</f>
        <v>N</v>
      </c>
      <c r="BN35" s="9" t="str">
        <f>IF($BH35="","",IF(J$2="most",VLOOKUP(J35,'Key 1'!$A:$B,2,0),IF(J$2="least",VLOOKUP(J35,'Key 1'!$A:$C,3,0),0)))</f>
        <v>B</v>
      </c>
      <c r="BO35" s="9" t="str">
        <f>IF($BH35="","",IF(K$2="most",VLOOKUP(K35,'Key 1'!$A:$B,2,0),IF(K$2="least",VLOOKUP(K35,'Key 1'!$A:$C,3,0),0)))</f>
        <v>D</v>
      </c>
      <c r="BP35" s="9" t="str">
        <f>IF($BH35="","",IF(L$2="most",VLOOKUP(L35,'Key 1'!$A:$B,2,0),IF(L$2="least",VLOOKUP(L35,'Key 1'!$A:$C,3,0),0)))</f>
        <v>C</v>
      </c>
      <c r="BQ35" s="9" t="str">
        <f>IF($BH35="","",IF(M$2="most",VLOOKUP(M35,'Key 1'!$A:$B,2,0),IF(M$2="least",VLOOKUP(M35,'Key 1'!$A:$C,3,0),0)))</f>
        <v>C</v>
      </c>
      <c r="BR35" s="9" t="str">
        <f>IF($BH35="","",IF(N$2="most",VLOOKUP(N35,'Key 1'!$A:$B,2,0),IF(N$2="least",VLOOKUP(N35,'Key 1'!$A:$C,3,0),0)))</f>
        <v>B</v>
      </c>
      <c r="BS35" s="9" t="str">
        <f>IF($BH35="","",IF(O$2="most",VLOOKUP(O35,'Key 1'!$A:$B,2,0),IF(O$2="least",VLOOKUP(O35,'Key 1'!$A:$C,3,0),0)))</f>
        <v>D</v>
      </c>
      <c r="BT35" s="9" t="str">
        <f>IF($BH35="","",IF(P$2="most",VLOOKUP(P35,'Key 1'!$A:$B,2,0),IF(P$2="least",VLOOKUP(P35,'Key 1'!$A:$C,3,0),0)))</f>
        <v>N</v>
      </c>
      <c r="BU35" s="9" t="str">
        <f>IF($BH35="","",IF(Q$2="most",VLOOKUP(Q35,'Key 1'!$A:$B,2,0),IF(Q$2="least",VLOOKUP(Q35,'Key 1'!$A:$C,3,0),0)))</f>
        <v>C</v>
      </c>
      <c r="BV35" s="9" t="str">
        <f>IF($BH35="","",IF(R$2="most",VLOOKUP(R35,'Key 1'!$A:$B,2,0),IF(R$2="least",VLOOKUP(R35,'Key 1'!$A:$C,3,0),0)))</f>
        <v>B</v>
      </c>
      <c r="BW35" s="9" t="str">
        <f>IF($BH35="","",IF(S$2="most",VLOOKUP(S35,'Key 1'!$A:$B,2,0),IF(S$2="least",VLOOKUP(S35,'Key 1'!$A:$C,3,0),0)))</f>
        <v>D</v>
      </c>
      <c r="BX35" s="9" t="str">
        <f>IF($BH35="","",IF(T$2="most",VLOOKUP(T35,'Key 1'!$A:$B,2,0),IF(T$2="least",VLOOKUP(T35,'Key 1'!$A:$C,3,0),0)))</f>
        <v>N</v>
      </c>
      <c r="BY35" s="9" t="str">
        <f>IF($BH35="","",IF(U$2="most",VLOOKUP(U35,'Key 1'!$A:$B,2,0),IF(U$2="least",VLOOKUP(U35,'Key 1'!$A:$C,3,0),0)))</f>
        <v>C</v>
      </c>
      <c r="BZ35" s="9" t="str">
        <f>IF($BH35="","",IF(V$2="most",VLOOKUP(V35,'Key 1'!$A:$B,2,0),IF(V$2="least",VLOOKUP(V35,'Key 1'!$A:$C,3,0),0)))</f>
        <v>B</v>
      </c>
      <c r="CA35" s="9" t="str">
        <f>IF($BH35="","",IF(W$2="most",VLOOKUP(W35,'Key 1'!$A:$B,2,0),IF(W$2="least",VLOOKUP(W35,'Key 1'!$A:$C,3,0),0)))</f>
        <v>N</v>
      </c>
      <c r="CB35" s="9" t="str">
        <f>IF($BH35="","",IF(X$2="most",VLOOKUP(X35,'Key 1'!$A:$B,2,0),IF(X$2="least",VLOOKUP(X35,'Key 1'!$A:$C,3,0),0)))</f>
        <v>B</v>
      </c>
      <c r="CC35" s="9" t="str">
        <f>IF($BH35="","",IF(Y$2="most",VLOOKUP(Y35,'Key 1'!$A:$B,2,0),IF(Y$2="least",VLOOKUP(Y35,'Key 1'!$A:$C,3,0),0)))</f>
        <v>D</v>
      </c>
      <c r="CD35" s="9" t="str">
        <f>IF($BH35="","",IF(Z$2="most",VLOOKUP(Z35,'Key 1'!$A:$B,2,0),IF(Z$2="least",VLOOKUP(Z35,'Key 1'!$A:$C,3,0),0)))</f>
        <v>B</v>
      </c>
      <c r="CE35" s="9" t="str">
        <f>IF($BH35="","",IF(AA$2="most",VLOOKUP(AA35,'Key 1'!$A:$B,2,0),IF(AA$2="least",VLOOKUP(AA35,'Key 1'!$A:$C,3,0),0)))</f>
        <v>D</v>
      </c>
      <c r="CF35" s="9" t="str">
        <f>IF($BH35="","",IF(AB$2="most",VLOOKUP(AB35,'Key 1'!$A:$B,2,0),IF(AB$2="least",VLOOKUP(AB35,'Key 1'!$A:$C,3,0),0)))</f>
        <v>A</v>
      </c>
      <c r="CG35" s="9" t="str">
        <f>IF($BH35="","",IF(AC$2="most",VLOOKUP(AC35,'Key 1'!$A:$B,2,0),IF(AC$2="least",VLOOKUP(AC35,'Key 1'!$A:$C,3,0),0)))</f>
        <v>D</v>
      </c>
      <c r="CH35" s="9" t="str">
        <f>IF($BH35="","",IF(AD$2="most",VLOOKUP(AD35,'Key 1'!$A:$B,2,0),IF(AD$2="least",VLOOKUP(AD35,'Key 1'!$A:$C,3,0),0)))</f>
        <v>B</v>
      </c>
      <c r="CI35" s="9" t="str">
        <f>IF($BH35="","",IF(AE$2="most",VLOOKUP(AE35,'Key 1'!$A:$B,2,0),IF(AE$2="least",VLOOKUP(AE35,'Key 1'!$A:$C,3,0),0)))</f>
        <v>A</v>
      </c>
      <c r="CJ35" s="9" t="str">
        <f>IF($BH35="","",IF(AF$2="most",VLOOKUP(AF35,'Key 1'!$A:$B,2,0),IF(AF$2="least",VLOOKUP(AF35,'Key 1'!$A:$C,3,0),0)))</f>
        <v>B</v>
      </c>
      <c r="CK35" s="9" t="str">
        <f>IF($BH35="","",IF(AG$2="most",VLOOKUP(AG35,'Key 1'!$A:$B,2,0),IF(AG$2="least",VLOOKUP(AG35,'Key 1'!$A:$C,3,0),0)))</f>
        <v>A</v>
      </c>
      <c r="CL35" s="9" t="str">
        <f>IF($BH35="","",IF(AH$2="most",VLOOKUP(AH35,'Key 1'!$A:$B,2,0),IF(AH$2="least",VLOOKUP(AH35,'Key 1'!$A:$C,3,0),0)))</f>
        <v>B</v>
      </c>
      <c r="CM35" s="9" t="str">
        <f>IF($BH35="","",IF(AI$2="most",VLOOKUP(AI35,'Key 1'!$A:$B,2,0),IF(AI$2="least",VLOOKUP(AI35,'Key 1'!$A:$C,3,0),0)))</f>
        <v>D</v>
      </c>
      <c r="CN35" s="9" t="str">
        <f>IF($BH35="","",IF(AJ$2="most",VLOOKUP(AJ35,'Key 1'!$A:$B,2,0),IF(AJ$2="least",VLOOKUP(AJ35,'Key 1'!$A:$C,3,0),0)))</f>
        <v>B</v>
      </c>
      <c r="CO35" s="9" t="str">
        <f>IF($BH35="","",IF(AK$2="most",VLOOKUP(AK35,'Key 1'!$A:$B,2,0),IF(AK$2="least",VLOOKUP(AK35,'Key 1'!$A:$C,3,0),0)))</f>
        <v>A</v>
      </c>
      <c r="CP35" s="9" t="str">
        <f>IF($BH35="","",IF(AL$2="most",VLOOKUP(AL35,'Key 1'!$A:$B,2,0),IF(AL$2="least",VLOOKUP(AL35,'Key 1'!$A:$C,3,0),0)))</f>
        <v>B</v>
      </c>
      <c r="CQ35" s="9" t="str">
        <f>IF($BH35="","",IF(AM$2="most",VLOOKUP(AM35,'Key 1'!$A:$B,2,0),IF(AM$2="least",VLOOKUP(AM35,'Key 1'!$A:$C,3,0),0)))</f>
        <v>D</v>
      </c>
      <c r="CR35" s="9" t="str">
        <f>IF($BH35="","",IF(AN$2="most",VLOOKUP(AN35,'Key 1'!$A:$B,2,0),IF(AN$2="least",VLOOKUP(AN35,'Key 1'!$A:$C,3,0),0)))</f>
        <v>N</v>
      </c>
      <c r="CS35" s="9" t="str">
        <f>IF($BH35="","",IF(AO$2="most",VLOOKUP(AO35,'Key 1'!$A:$B,2,0),IF(AO$2="least",VLOOKUP(AO35,'Key 1'!$A:$C,3,0),0)))</f>
        <v>D</v>
      </c>
      <c r="CT35" s="9" t="str">
        <f>IF($BH35="","",IF(AP$2="most",VLOOKUP(AP35,'Key 1'!$A:$B,2,0),IF(AP$2="least",VLOOKUP(AP35,'Key 1'!$A:$C,3,0),0)))</f>
        <v>B</v>
      </c>
      <c r="CU35" s="9" t="str">
        <f>IF($BH35="","",IF(AQ$2="most",VLOOKUP(AQ35,'Key 1'!$A:$B,2,0),IF(AQ$2="least",VLOOKUP(AQ35,'Key 1'!$A:$C,3,0),0)))</f>
        <v>D</v>
      </c>
      <c r="CV35" s="9" t="str">
        <f>IF($BH35="","",IF(AR$2="most",VLOOKUP(AR35,'Key 1'!$A:$B,2,0),IF(AR$2="least",VLOOKUP(AR35,'Key 1'!$A:$C,3,0),0)))</f>
        <v>B</v>
      </c>
      <c r="CW35" s="9" t="str">
        <f>IF($BH35="","",IF(AS$2="most",VLOOKUP(AS35,'Key 1'!$A:$B,2,0),IF(AS$2="least",VLOOKUP(AS35,'Key 1'!$A:$C,3,0),0)))</f>
        <v>B</v>
      </c>
      <c r="CX35" s="9" t="str">
        <f>IF($BH35="","",IF(AT$2="most",VLOOKUP(AT35,'Key 1'!$A:$B,2,0),IF(AT$2="least",VLOOKUP(AT35,'Key 1'!$A:$C,3,0),0)))</f>
        <v>C</v>
      </c>
      <c r="CY35" s="9" t="str">
        <f>IF($BH35="","",IF(AU$2="most",VLOOKUP(AU35,'Key 1'!$A:$B,2,0),IF(AU$2="least",VLOOKUP(AU35,'Key 1'!$A:$C,3,0),0)))</f>
        <v>D</v>
      </c>
      <c r="CZ35" s="9" t="str">
        <f>IF($BH35="","",IF(AV$2="most",VLOOKUP(AV35,'Key 1'!$A:$B,2,0),IF(AV$2="least",VLOOKUP(AV35,'Key 1'!$A:$C,3,0),0)))</f>
        <v>B</v>
      </c>
      <c r="DA35" s="9" t="str">
        <f>IF($BH35="","",IF(AW$2="most",VLOOKUP(AW35,'Key 1'!$A:$B,2,0),IF(AW$2="least",VLOOKUP(AW35,'Key 1'!$A:$C,3,0),0)))</f>
        <v>A</v>
      </c>
      <c r="DB35" s="9" t="str">
        <f>IF($BH35="","",IF(AX$2="most",VLOOKUP(AX35,'Key 1'!$A:$B,2,0),IF(AX$2="least",VLOOKUP(AX35,'Key 1'!$A:$C,3,0),0)))</f>
        <v>B</v>
      </c>
      <c r="DC35" s="9" t="str">
        <f>IF($BH35="","",IF(AY$2="most",VLOOKUP(AY35,'Key 1'!$A:$B,2,0),IF(AY$2="least",VLOOKUP(AY35,'Key 1'!$A:$C,3,0),0)))</f>
        <v>D</v>
      </c>
      <c r="DD35" s="9" t="str">
        <f>IF($BH35="","",IF(AZ$2="most",VLOOKUP(AZ35,'Key 1'!$A:$B,2,0),IF(AZ$2="least",VLOOKUP(AZ35,'Key 1'!$A:$C,3,0),0)))</f>
        <v>A</v>
      </c>
      <c r="DE35" s="9" t="str">
        <f>IF($BH35="","",IF(BA$2="most",VLOOKUP(BA35,'Key 1'!$A:$B,2,0),IF(BA$2="least",VLOOKUP(BA35,'Key 1'!$A:$C,3,0),0)))</f>
        <v>A</v>
      </c>
      <c r="DF35" s="9" t="str">
        <f>IF($BH35="","",IF(BB$2="most",VLOOKUP(BB35,'Key 1'!$A:$B,2,0),IF(BB$2="least",VLOOKUP(BB35,'Key 1'!$A:$C,3,0),0)))</f>
        <v>B</v>
      </c>
      <c r="DG35" s="9" t="str">
        <f>IF($BH35="","",IF(BC$2="most",VLOOKUP(BC35,'Key 1'!$A:$B,2,0),IF(BC$2="least",VLOOKUP(BC35,'Key 1'!$A:$C,3,0),0)))</f>
        <v>D</v>
      </c>
      <c r="DH35" s="9" t="str">
        <f>IF($BH35="","",IF(BD$2="most",VLOOKUP(BD35,'Key 1'!$A:$B,2,0),IF(BD$2="least",VLOOKUP(BD35,'Key 1'!$A:$C,3,0),0)))</f>
        <v>C</v>
      </c>
      <c r="DI35" s="9" t="str">
        <f>IF($BH35="","",IF(BE$2="most",VLOOKUP(BE35,'Key 1'!$A:$B,2,0),IF(BE$2="least",VLOOKUP(BE35,'Key 1'!$A:$C,3,0),0)))</f>
        <v>D</v>
      </c>
      <c r="DJ35" s="9" t="str">
        <f>IF($BH35="","",IF(BF$2="most",VLOOKUP(BF35,'Key 1'!$A:$B,2,0),IF(BF$2="least",VLOOKUP(BF35,'Key 1'!$A:$C,3,0),0)))</f>
        <v>B</v>
      </c>
      <c r="DK35" s="9" t="str">
        <f>IF($BH35="","",IF(BG$2="most",VLOOKUP(BG35,'Key 1'!$A:$B,2,0),IF(BG$2="least",VLOOKUP(BG35,'Key 1'!$A:$C,3,0),0)))</f>
        <v>D</v>
      </c>
      <c r="DL35" s="9" t="str">
        <f>IF($BH35="","",IF(BH$2="most",VLOOKUP(BH35,'Key 1'!$A:$B,2,0),IF(BH$2="least",VLOOKUP(BH35,'Key 1'!$A:$C,3,0),0)))</f>
        <v>B</v>
      </c>
      <c r="DM35" s="9">
        <f t="shared" si="50"/>
        <v>5</v>
      </c>
      <c r="DN35" s="9">
        <f t="shared" si="51"/>
        <v>1</v>
      </c>
      <c r="DO35" s="9">
        <f t="shared" si="52"/>
        <v>4</v>
      </c>
      <c r="DP35" s="9">
        <f t="shared" si="53"/>
        <v>16</v>
      </c>
      <c r="DQ35" s="9">
        <f t="shared" si="54"/>
        <v>2</v>
      </c>
      <c r="DR35" s="9">
        <f t="shared" si="55"/>
        <v>2</v>
      </c>
      <c r="DS35" s="9">
        <f t="shared" si="56"/>
        <v>20</v>
      </c>
      <c r="DT35" s="9">
        <f t="shared" si="57"/>
        <v>3</v>
      </c>
      <c r="DU35" s="9">
        <f t="shared" si="58"/>
        <v>0</v>
      </c>
      <c r="DV35" s="9">
        <f t="shared" si="59"/>
        <v>3</v>
      </c>
    </row>
    <row r="36" spans="1:126" x14ac:dyDescent="0.35">
      <c r="A36" s="1" t="s">
        <v>379</v>
      </c>
      <c r="B36" s="1" t="s">
        <v>380</v>
      </c>
      <c r="C36" s="1" t="s">
        <v>381</v>
      </c>
      <c r="D36" s="1" t="s">
        <v>382</v>
      </c>
      <c r="E36" s="1" t="s">
        <v>124</v>
      </c>
      <c r="F36" s="1" t="s">
        <v>8</v>
      </c>
      <c r="G36" s="1" t="s">
        <v>125</v>
      </c>
      <c r="H36" s="1" t="s">
        <v>16</v>
      </c>
      <c r="I36" s="1" t="s">
        <v>19</v>
      </c>
      <c r="J36" s="1" t="s">
        <v>21</v>
      </c>
      <c r="K36" s="1" t="s">
        <v>23</v>
      </c>
      <c r="L36" s="1" t="s">
        <v>126</v>
      </c>
      <c r="M36" s="1" t="s">
        <v>30</v>
      </c>
      <c r="N36" s="1" t="s">
        <v>128</v>
      </c>
      <c r="O36" s="1" t="s">
        <v>34</v>
      </c>
      <c r="P36" s="1" t="s">
        <v>129</v>
      </c>
      <c r="Q36" s="1" t="s">
        <v>130</v>
      </c>
      <c r="R36" s="1" t="s">
        <v>37</v>
      </c>
      <c r="S36" s="1" t="s">
        <v>132</v>
      </c>
      <c r="T36" s="1" t="s">
        <v>42</v>
      </c>
      <c r="U36" s="1" t="s">
        <v>133</v>
      </c>
      <c r="V36" s="1" t="s">
        <v>135</v>
      </c>
      <c r="W36" s="1" t="s">
        <v>136</v>
      </c>
      <c r="X36" s="1" t="s">
        <v>49</v>
      </c>
      <c r="Y36" s="1" t="s">
        <v>137</v>
      </c>
      <c r="Z36" s="1" t="s">
        <v>53</v>
      </c>
      <c r="AA36" s="1" t="s">
        <v>56</v>
      </c>
      <c r="AB36" s="1" t="s">
        <v>138</v>
      </c>
      <c r="AC36" s="1" t="s">
        <v>140</v>
      </c>
      <c r="AD36" s="1" t="s">
        <v>59</v>
      </c>
      <c r="AE36" s="1" t="s">
        <v>64</v>
      </c>
      <c r="AF36" s="1" t="s">
        <v>63</v>
      </c>
      <c r="AG36" s="1" t="s">
        <v>141</v>
      </c>
      <c r="AH36" s="1" t="s">
        <v>69</v>
      </c>
      <c r="AI36" s="1" t="s">
        <v>73</v>
      </c>
      <c r="AJ36" s="1" t="s">
        <v>72</v>
      </c>
      <c r="AK36" s="1" t="s">
        <v>76</v>
      </c>
      <c r="AL36" s="1" t="s">
        <v>77</v>
      </c>
      <c r="AM36" s="1" t="s">
        <v>80</v>
      </c>
      <c r="AN36" s="1" t="s">
        <v>81</v>
      </c>
      <c r="AO36" s="1" t="s">
        <v>142</v>
      </c>
      <c r="AP36" s="1" t="s">
        <v>84</v>
      </c>
      <c r="AQ36" s="1" t="s">
        <v>88</v>
      </c>
      <c r="AR36" s="1" t="s">
        <v>90</v>
      </c>
      <c r="AS36" s="1" t="s">
        <v>92</v>
      </c>
      <c r="AT36" s="1" t="s">
        <v>93</v>
      </c>
      <c r="AU36" s="1" t="s">
        <v>99</v>
      </c>
      <c r="AV36" s="1" t="s">
        <v>98</v>
      </c>
      <c r="AW36" s="1" t="s">
        <v>101</v>
      </c>
      <c r="AX36" s="1" t="s">
        <v>103</v>
      </c>
      <c r="AY36" s="1" t="s">
        <v>146</v>
      </c>
      <c r="AZ36" s="1" t="s">
        <v>106</v>
      </c>
      <c r="BA36" s="1" t="s">
        <v>110</v>
      </c>
      <c r="BB36" s="1" t="s">
        <v>108</v>
      </c>
      <c r="BC36" s="1" t="s">
        <v>112</v>
      </c>
      <c r="BD36" s="1" t="s">
        <v>113</v>
      </c>
      <c r="BE36" s="1" t="s">
        <v>119</v>
      </c>
      <c r="BF36" s="1" t="s">
        <v>148</v>
      </c>
      <c r="BG36" s="1" t="s">
        <v>122</v>
      </c>
      <c r="BH36" s="1" t="s">
        <v>149</v>
      </c>
      <c r="BI36" s="9" t="str">
        <f>IF($BH36="","",IF(E$2="most",VLOOKUP(E36,'Key 1'!$A:$B,2,0),IF(E$2="least",VLOOKUP(E36,'Key 1'!$A:$C,3,0),0)))</f>
        <v>C</v>
      </c>
      <c r="BJ36" s="9" t="str">
        <f>IF($BH36="","",IF(F$2="most",VLOOKUP(F36,'Key 1'!$A:$B,2,0),IF(F$2="least",VLOOKUP(F36,'Key 1'!$A:$C,3,0),0)))</f>
        <v>B</v>
      </c>
      <c r="BK36" s="9" t="str">
        <f>IF($BH36="","",IF(G$2="most",VLOOKUP(G36,'Key 1'!$A:$B,2,0),IF(G$2="least",VLOOKUP(G36,'Key 1'!$A:$C,3,0),0)))</f>
        <v>B</v>
      </c>
      <c r="BL36" s="9" t="str">
        <f>IF($BH36="","",IF(H$2="most",VLOOKUP(H36,'Key 1'!$A:$B,2,0),IF(H$2="least",VLOOKUP(H36,'Key 1'!$A:$C,3,0),0)))</f>
        <v>A</v>
      </c>
      <c r="BM36" s="9" t="str">
        <f>IF($BH36="","",IF(I$2="most",VLOOKUP(I36,'Key 1'!$A:$B,2,0),IF(I$2="least",VLOOKUP(I36,'Key 1'!$A:$C,3,0),0)))</f>
        <v>A</v>
      </c>
      <c r="BN36" s="9" t="str">
        <f>IF($BH36="","",IF(J$2="most",VLOOKUP(J36,'Key 1'!$A:$B,2,0),IF(J$2="least",VLOOKUP(J36,'Key 1'!$A:$C,3,0),0)))</f>
        <v>B</v>
      </c>
      <c r="BO36" s="9" t="str">
        <f>IF($BH36="","",IF(K$2="most",VLOOKUP(K36,'Key 1'!$A:$B,2,0),IF(K$2="least",VLOOKUP(K36,'Key 1'!$A:$C,3,0),0)))</f>
        <v>A</v>
      </c>
      <c r="BP36" s="9" t="str">
        <f>IF($BH36="","",IF(L$2="most",VLOOKUP(L36,'Key 1'!$A:$B,2,0),IF(L$2="least",VLOOKUP(L36,'Key 1'!$A:$C,3,0),0)))</f>
        <v>D</v>
      </c>
      <c r="BQ36" s="9" t="str">
        <f>IF($BH36="","",IF(M$2="most",VLOOKUP(M36,'Key 1'!$A:$B,2,0),IF(M$2="least",VLOOKUP(M36,'Key 1'!$A:$C,3,0),0)))</f>
        <v>D</v>
      </c>
      <c r="BR36" s="9" t="str">
        <f>IF($BH36="","",IF(N$2="most",VLOOKUP(N36,'Key 1'!$A:$B,2,0),IF(N$2="least",VLOOKUP(N36,'Key 1'!$A:$C,3,0),0)))</f>
        <v>C</v>
      </c>
      <c r="BS36" s="9" t="str">
        <f>IF($BH36="","",IF(O$2="most",VLOOKUP(O36,'Key 1'!$A:$B,2,0),IF(O$2="least",VLOOKUP(O36,'Key 1'!$A:$C,3,0),0)))</f>
        <v>N</v>
      </c>
      <c r="BT36" s="9" t="str">
        <f>IF($BH36="","",IF(P$2="most",VLOOKUP(P36,'Key 1'!$A:$B,2,0),IF(P$2="least",VLOOKUP(P36,'Key 1'!$A:$C,3,0),0)))</f>
        <v>N</v>
      </c>
      <c r="BU36" s="9" t="str">
        <f>IF($BH36="","",IF(Q$2="most",VLOOKUP(Q36,'Key 1'!$A:$B,2,0),IF(Q$2="least",VLOOKUP(Q36,'Key 1'!$A:$C,3,0),0)))</f>
        <v>C</v>
      </c>
      <c r="BV36" s="9" t="str">
        <f>IF($BH36="","",IF(R$2="most",VLOOKUP(R36,'Key 1'!$A:$B,2,0),IF(R$2="least",VLOOKUP(R36,'Key 1'!$A:$C,3,0),0)))</f>
        <v>B</v>
      </c>
      <c r="BW36" s="9" t="str">
        <f>IF($BH36="","",IF(S$2="most",VLOOKUP(S36,'Key 1'!$A:$B,2,0),IF(S$2="least",VLOOKUP(S36,'Key 1'!$A:$C,3,0),0)))</f>
        <v>C</v>
      </c>
      <c r="BX36" s="9" t="str">
        <f>IF($BH36="","",IF(T$2="most",VLOOKUP(T36,'Key 1'!$A:$B,2,0),IF(T$2="least",VLOOKUP(T36,'Key 1'!$A:$C,3,0),0)))</f>
        <v>B</v>
      </c>
      <c r="BY36" s="9" t="str">
        <f>IF($BH36="","",IF(U$2="most",VLOOKUP(U36,'Key 1'!$A:$B,2,0),IF(U$2="least",VLOOKUP(U36,'Key 1'!$A:$C,3,0),0)))</f>
        <v>C</v>
      </c>
      <c r="BZ36" s="9" t="str">
        <f>IF($BH36="","",IF(V$2="most",VLOOKUP(V36,'Key 1'!$A:$B,2,0),IF(V$2="least",VLOOKUP(V36,'Key 1'!$A:$C,3,0),0)))</f>
        <v>B</v>
      </c>
      <c r="CA36" s="9" t="str">
        <f>IF($BH36="","",IF(W$2="most",VLOOKUP(W36,'Key 1'!$A:$B,2,0),IF(W$2="least",VLOOKUP(W36,'Key 1'!$A:$C,3,0),0)))</f>
        <v>N</v>
      </c>
      <c r="CB36" s="9" t="str">
        <f>IF($BH36="","",IF(X$2="most",VLOOKUP(X36,'Key 1'!$A:$B,2,0),IF(X$2="least",VLOOKUP(X36,'Key 1'!$A:$C,3,0),0)))</f>
        <v>D</v>
      </c>
      <c r="CC36" s="9" t="str">
        <f>IF($BH36="","",IF(Y$2="most",VLOOKUP(Y36,'Key 1'!$A:$B,2,0),IF(Y$2="least",VLOOKUP(Y36,'Key 1'!$A:$C,3,0),0)))</f>
        <v>D</v>
      </c>
      <c r="CD36" s="9" t="str">
        <f>IF($BH36="","",IF(Z$2="most",VLOOKUP(Z36,'Key 1'!$A:$B,2,0),IF(Z$2="least",VLOOKUP(Z36,'Key 1'!$A:$C,3,0),0)))</f>
        <v>B</v>
      </c>
      <c r="CE36" s="9" t="str">
        <f>IF($BH36="","",IF(AA$2="most",VLOOKUP(AA36,'Key 1'!$A:$B,2,0),IF(AA$2="least",VLOOKUP(AA36,'Key 1'!$A:$C,3,0),0)))</f>
        <v>D</v>
      </c>
      <c r="CF36" s="9" t="str">
        <f>IF($BH36="","",IF(AB$2="most",VLOOKUP(AB36,'Key 1'!$A:$B,2,0),IF(AB$2="least",VLOOKUP(AB36,'Key 1'!$A:$C,3,0),0)))</f>
        <v>A</v>
      </c>
      <c r="CG36" s="9" t="str">
        <f>IF($BH36="","",IF(AC$2="most",VLOOKUP(AC36,'Key 1'!$A:$B,2,0),IF(AC$2="least",VLOOKUP(AC36,'Key 1'!$A:$C,3,0),0)))</f>
        <v>D</v>
      </c>
      <c r="CH36" s="9" t="str">
        <f>IF($BH36="","",IF(AD$2="most",VLOOKUP(AD36,'Key 1'!$A:$B,2,0),IF(AD$2="least",VLOOKUP(AD36,'Key 1'!$A:$C,3,0),0)))</f>
        <v>B</v>
      </c>
      <c r="CI36" s="9" t="str">
        <f>IF($BH36="","",IF(AE$2="most",VLOOKUP(AE36,'Key 1'!$A:$B,2,0),IF(AE$2="least",VLOOKUP(AE36,'Key 1'!$A:$C,3,0),0)))</f>
        <v>D</v>
      </c>
      <c r="CJ36" s="9" t="str">
        <f>IF($BH36="","",IF(AF$2="most",VLOOKUP(AF36,'Key 1'!$A:$B,2,0),IF(AF$2="least",VLOOKUP(AF36,'Key 1'!$A:$C,3,0),0)))</f>
        <v>C</v>
      </c>
      <c r="CK36" s="9" t="str">
        <f>IF($BH36="","",IF(AG$2="most",VLOOKUP(AG36,'Key 1'!$A:$B,2,0),IF(AG$2="least",VLOOKUP(AG36,'Key 1'!$A:$C,3,0),0)))</f>
        <v>C</v>
      </c>
      <c r="CL36" s="9" t="str">
        <f>IF($BH36="","",IF(AH$2="most",VLOOKUP(AH36,'Key 1'!$A:$B,2,0),IF(AH$2="least",VLOOKUP(AH36,'Key 1'!$A:$C,3,0),0)))</f>
        <v>B</v>
      </c>
      <c r="CM36" s="9" t="str">
        <f>IF($BH36="","",IF(AI$2="most",VLOOKUP(AI36,'Key 1'!$A:$B,2,0),IF(AI$2="least",VLOOKUP(AI36,'Key 1'!$A:$C,3,0),0)))</f>
        <v>D</v>
      </c>
      <c r="CN36" s="9" t="str">
        <f>IF($BH36="","",IF(AJ$2="most",VLOOKUP(AJ36,'Key 1'!$A:$B,2,0),IF(AJ$2="least",VLOOKUP(AJ36,'Key 1'!$A:$C,3,0),0)))</f>
        <v>B</v>
      </c>
      <c r="CO36" s="9" t="str">
        <f>IF($BH36="","",IF(AK$2="most",VLOOKUP(AK36,'Key 1'!$A:$B,2,0),IF(AK$2="least",VLOOKUP(AK36,'Key 1'!$A:$C,3,0),0)))</f>
        <v>D</v>
      </c>
      <c r="CP36" s="9" t="str">
        <f>IF($BH36="","",IF(AL$2="most",VLOOKUP(AL36,'Key 1'!$A:$B,2,0),IF(AL$2="least",VLOOKUP(AL36,'Key 1'!$A:$C,3,0),0)))</f>
        <v>B</v>
      </c>
      <c r="CQ36" s="9" t="str">
        <f>IF($BH36="","",IF(AM$2="most",VLOOKUP(AM36,'Key 1'!$A:$B,2,0),IF(AM$2="least",VLOOKUP(AM36,'Key 1'!$A:$C,3,0),0)))</f>
        <v>B</v>
      </c>
      <c r="CR36" s="9" t="str">
        <f>IF($BH36="","",IF(AN$2="most",VLOOKUP(AN36,'Key 1'!$A:$B,2,0),IF(AN$2="least",VLOOKUP(AN36,'Key 1'!$A:$C,3,0),0)))</f>
        <v>C</v>
      </c>
      <c r="CS36" s="9" t="str">
        <f>IF($BH36="","",IF(AO$2="most",VLOOKUP(AO36,'Key 1'!$A:$B,2,0),IF(AO$2="least",VLOOKUP(AO36,'Key 1'!$A:$C,3,0),0)))</f>
        <v>D</v>
      </c>
      <c r="CT36" s="9" t="str">
        <f>IF($BH36="","",IF(AP$2="most",VLOOKUP(AP36,'Key 1'!$A:$B,2,0),IF(AP$2="least",VLOOKUP(AP36,'Key 1'!$A:$C,3,0),0)))</f>
        <v>A</v>
      </c>
      <c r="CU36" s="9" t="str">
        <f>IF($BH36="","",IF(AQ$2="most",VLOOKUP(AQ36,'Key 1'!$A:$B,2,0),IF(AQ$2="least",VLOOKUP(AQ36,'Key 1'!$A:$C,3,0),0)))</f>
        <v>D</v>
      </c>
      <c r="CV36" s="9" t="str">
        <f>IF($BH36="","",IF(AR$2="most",VLOOKUP(AR36,'Key 1'!$A:$B,2,0),IF(AR$2="least",VLOOKUP(AR36,'Key 1'!$A:$C,3,0),0)))</f>
        <v>B</v>
      </c>
      <c r="CW36" s="9" t="str">
        <f>IF($BH36="","",IF(AS$2="most",VLOOKUP(AS36,'Key 1'!$A:$B,2,0),IF(AS$2="least",VLOOKUP(AS36,'Key 1'!$A:$C,3,0),0)))</f>
        <v>D</v>
      </c>
      <c r="CX36" s="9" t="str">
        <f>IF($BH36="","",IF(AT$2="most",VLOOKUP(AT36,'Key 1'!$A:$B,2,0),IF(AT$2="least",VLOOKUP(AT36,'Key 1'!$A:$C,3,0),0)))</f>
        <v>S</v>
      </c>
      <c r="CY36" s="9" t="str">
        <f>IF($BH36="","",IF(AU$2="most",VLOOKUP(AU36,'Key 1'!$A:$B,2,0),IF(AU$2="least",VLOOKUP(AU36,'Key 1'!$A:$C,3,0),0)))</f>
        <v>D</v>
      </c>
      <c r="CZ36" s="9" t="str">
        <f>IF($BH36="","",IF(AV$2="most",VLOOKUP(AV36,'Key 1'!$A:$B,2,0),IF(AV$2="least",VLOOKUP(AV36,'Key 1'!$A:$C,3,0),0)))</f>
        <v>B</v>
      </c>
      <c r="DA36" s="9" t="str">
        <f>IF($BH36="","",IF(AW$2="most",VLOOKUP(AW36,'Key 1'!$A:$B,2,0),IF(AW$2="least",VLOOKUP(AW36,'Key 1'!$A:$C,3,0),0)))</f>
        <v>C</v>
      </c>
      <c r="DB36" s="9" t="str">
        <f>IF($BH36="","",IF(AX$2="most",VLOOKUP(AX36,'Key 1'!$A:$B,2,0),IF(AX$2="least",VLOOKUP(AX36,'Key 1'!$A:$C,3,0),0)))</f>
        <v>D</v>
      </c>
      <c r="DC36" s="9" t="str">
        <f>IF($BH36="","",IF(AY$2="most",VLOOKUP(AY36,'Key 1'!$A:$B,2,0),IF(AY$2="least",VLOOKUP(AY36,'Key 1'!$A:$C,3,0),0)))</f>
        <v>C</v>
      </c>
      <c r="DD36" s="9" t="str">
        <f>IF($BH36="","",IF(AZ$2="most",VLOOKUP(AZ36,'Key 1'!$A:$B,2,0),IF(AZ$2="least",VLOOKUP(AZ36,'Key 1'!$A:$C,3,0),0)))</f>
        <v>B</v>
      </c>
      <c r="DE36" s="9" t="str">
        <f>IF($BH36="","",IF(BA$2="most",VLOOKUP(BA36,'Key 1'!$A:$B,2,0),IF(BA$2="least",VLOOKUP(BA36,'Key 1'!$A:$C,3,0),0)))</f>
        <v>D</v>
      </c>
      <c r="DF36" s="9" t="str">
        <f>IF($BH36="","",IF(BB$2="most",VLOOKUP(BB36,'Key 1'!$A:$B,2,0),IF(BB$2="least",VLOOKUP(BB36,'Key 1'!$A:$C,3,0),0)))</f>
        <v>B</v>
      </c>
      <c r="DG36" s="9" t="str">
        <f>IF($BH36="","",IF(BC$2="most",VLOOKUP(BC36,'Key 1'!$A:$B,2,0),IF(BC$2="least",VLOOKUP(BC36,'Key 1'!$A:$C,3,0),0)))</f>
        <v>A</v>
      </c>
      <c r="DH36" s="9" t="str">
        <f>IF($BH36="","",IF(BD$2="most",VLOOKUP(BD36,'Key 1'!$A:$B,2,0),IF(BD$2="least",VLOOKUP(BD36,'Key 1'!$A:$C,3,0),0)))</f>
        <v>C</v>
      </c>
      <c r="DI36" s="9" t="str">
        <f>IF($BH36="","",IF(BE$2="most",VLOOKUP(BE36,'Key 1'!$A:$B,2,0),IF(BE$2="least",VLOOKUP(BE36,'Key 1'!$A:$C,3,0),0)))</f>
        <v>C</v>
      </c>
      <c r="DJ36" s="9" t="str">
        <f>IF($BH36="","",IF(BF$2="most",VLOOKUP(BF36,'Key 1'!$A:$B,2,0),IF(BF$2="least",VLOOKUP(BF36,'Key 1'!$A:$C,3,0),0)))</f>
        <v>B</v>
      </c>
      <c r="DK36" s="9" t="str">
        <f>IF($BH36="","",IF(BG$2="most",VLOOKUP(BG36,'Key 1'!$A:$B,2,0),IF(BG$2="least",VLOOKUP(BG36,'Key 1'!$A:$C,3,0),0)))</f>
        <v>A</v>
      </c>
      <c r="DL36" s="9" t="str">
        <f>IF($BH36="","",IF(BH$2="most",VLOOKUP(BH36,'Key 1'!$A:$B,2,0),IF(BH$2="least",VLOOKUP(BH36,'Key 1'!$A:$C,3,0),0)))</f>
        <v>B</v>
      </c>
      <c r="DM36" s="9">
        <f t="shared" si="50"/>
        <v>4</v>
      </c>
      <c r="DN36" s="9">
        <f t="shared" si="51"/>
        <v>2</v>
      </c>
      <c r="DO36" s="9">
        <f t="shared" si="52"/>
        <v>8</v>
      </c>
      <c r="DP36" s="9">
        <f t="shared" si="53"/>
        <v>12</v>
      </c>
      <c r="DQ36" s="9">
        <f t="shared" si="54"/>
        <v>2</v>
      </c>
      <c r="DR36" s="9">
        <f t="shared" si="55"/>
        <v>3</v>
      </c>
      <c r="DS36" s="9">
        <f t="shared" si="56"/>
        <v>16</v>
      </c>
      <c r="DT36" s="9">
        <f t="shared" si="57"/>
        <v>4</v>
      </c>
      <c r="DU36" s="9">
        <f t="shared" si="58"/>
        <v>3</v>
      </c>
      <c r="DV36" s="9">
        <f t="shared" si="59"/>
        <v>1</v>
      </c>
    </row>
    <row r="37" spans="1:126" x14ac:dyDescent="0.35">
      <c r="A37" s="1" t="s">
        <v>383</v>
      </c>
      <c r="B37" s="1" t="s">
        <v>384</v>
      </c>
      <c r="C37" s="1" t="s">
        <v>385</v>
      </c>
      <c r="D37" s="1" t="s">
        <v>386</v>
      </c>
      <c r="E37" s="1" t="s">
        <v>124</v>
      </c>
      <c r="F37" s="1" t="s">
        <v>8</v>
      </c>
      <c r="G37" s="1" t="s">
        <v>16</v>
      </c>
      <c r="H37" s="1" t="s">
        <v>14</v>
      </c>
      <c r="I37" s="1" t="s">
        <v>19</v>
      </c>
      <c r="J37" s="1" t="s">
        <v>22</v>
      </c>
      <c r="K37" s="1" t="s">
        <v>126</v>
      </c>
      <c r="L37" s="1" t="s">
        <v>24</v>
      </c>
      <c r="M37" s="1" t="s">
        <v>128</v>
      </c>
      <c r="N37" s="1" t="s">
        <v>127</v>
      </c>
      <c r="O37" s="1" t="s">
        <v>129</v>
      </c>
      <c r="P37" s="1" t="s">
        <v>34</v>
      </c>
      <c r="Q37" s="1" t="s">
        <v>130</v>
      </c>
      <c r="R37" s="1" t="s">
        <v>37</v>
      </c>
      <c r="S37" s="1" t="s">
        <v>132</v>
      </c>
      <c r="T37" s="1" t="s">
        <v>42</v>
      </c>
      <c r="U37" s="1" t="s">
        <v>133</v>
      </c>
      <c r="V37" s="1" t="s">
        <v>44</v>
      </c>
      <c r="W37" s="1" t="s">
        <v>48</v>
      </c>
      <c r="X37" s="1" t="s">
        <v>47</v>
      </c>
      <c r="Y37" s="1" t="s">
        <v>137</v>
      </c>
      <c r="Z37" s="1" t="s">
        <v>51</v>
      </c>
      <c r="AA37" s="1" t="s">
        <v>138</v>
      </c>
      <c r="AB37" s="1" t="s">
        <v>56</v>
      </c>
      <c r="AC37" s="1" t="s">
        <v>140</v>
      </c>
      <c r="AD37" s="1" t="s">
        <v>62</v>
      </c>
      <c r="AE37" s="1" t="s">
        <v>64</v>
      </c>
      <c r="AF37" s="1" t="s">
        <v>66</v>
      </c>
      <c r="AG37" s="1" t="s">
        <v>67</v>
      </c>
      <c r="AH37" s="1" t="s">
        <v>69</v>
      </c>
      <c r="AI37" s="1" t="s">
        <v>73</v>
      </c>
      <c r="AJ37" s="1" t="s">
        <v>72</v>
      </c>
      <c r="AK37" s="1" t="s">
        <v>75</v>
      </c>
      <c r="AL37" s="1" t="s">
        <v>78</v>
      </c>
      <c r="AM37" s="1" t="s">
        <v>79</v>
      </c>
      <c r="AN37" s="1" t="s">
        <v>82</v>
      </c>
      <c r="AO37" s="1" t="s">
        <v>142</v>
      </c>
      <c r="AP37" s="1" t="s">
        <v>83</v>
      </c>
      <c r="AQ37" s="1" t="s">
        <v>87</v>
      </c>
      <c r="AR37" s="1" t="s">
        <v>88</v>
      </c>
      <c r="AS37" s="1" t="s">
        <v>91</v>
      </c>
      <c r="AT37" s="1" t="s">
        <v>93</v>
      </c>
      <c r="AU37" s="1" t="s">
        <v>99</v>
      </c>
      <c r="AV37" s="1" t="s">
        <v>97</v>
      </c>
      <c r="AW37" s="1" t="s">
        <v>100</v>
      </c>
      <c r="AX37" s="1" t="s">
        <v>144</v>
      </c>
      <c r="AY37" s="1" t="s">
        <v>145</v>
      </c>
      <c r="AZ37" s="1" t="s">
        <v>106</v>
      </c>
      <c r="BA37" s="1" t="s">
        <v>110</v>
      </c>
      <c r="BB37" s="1" t="s">
        <v>108</v>
      </c>
      <c r="BC37" s="1" t="s">
        <v>112</v>
      </c>
      <c r="BD37" s="1" t="s">
        <v>114</v>
      </c>
      <c r="BE37" s="1" t="s">
        <v>118</v>
      </c>
      <c r="BF37" s="1" t="s">
        <v>148</v>
      </c>
      <c r="BG37" s="1" t="s">
        <v>120</v>
      </c>
      <c r="BH37" s="1" t="s">
        <v>149</v>
      </c>
      <c r="BI37" s="9" t="str">
        <f>IF($BH37="","",IF(E$2="most",VLOOKUP(E37,'Key 1'!$A:$B,2,0),IF(E$2="least",VLOOKUP(E37,'Key 1'!$A:$C,3,0),0)))</f>
        <v>C</v>
      </c>
      <c r="BJ37" s="9" t="str">
        <f>IF($BH37="","",IF(F$2="most",VLOOKUP(F37,'Key 1'!$A:$B,2,0),IF(F$2="least",VLOOKUP(F37,'Key 1'!$A:$C,3,0),0)))</f>
        <v>B</v>
      </c>
      <c r="BK37" s="9" t="str">
        <f>IF($BH37="","",IF(G$2="most",VLOOKUP(G37,'Key 1'!$A:$B,2,0),IF(G$2="least",VLOOKUP(G37,'Key 1'!$A:$C,3,0),0)))</f>
        <v>A</v>
      </c>
      <c r="BL37" s="9" t="str">
        <f>IF($BH37="","",IF(H$2="most",VLOOKUP(H37,'Key 1'!$A:$B,2,0),IF(H$2="least",VLOOKUP(H37,'Key 1'!$A:$C,3,0),0)))</f>
        <v>C</v>
      </c>
      <c r="BM37" s="9" t="str">
        <f>IF($BH37="","",IF(I$2="most",VLOOKUP(I37,'Key 1'!$A:$B,2,0),IF(I$2="least",VLOOKUP(I37,'Key 1'!$A:$C,3,0),0)))</f>
        <v>A</v>
      </c>
      <c r="BN37" s="9" t="str">
        <f>IF($BH37="","",IF(J$2="most",VLOOKUP(J37,'Key 1'!$A:$B,2,0),IF(J$2="least",VLOOKUP(J37,'Key 1'!$A:$C,3,0),0)))</f>
        <v>D</v>
      </c>
      <c r="BO37" s="9" t="str">
        <f>IF($BH37="","",IF(K$2="most",VLOOKUP(K37,'Key 1'!$A:$B,2,0),IF(K$2="least",VLOOKUP(K37,'Key 1'!$A:$C,3,0),0)))</f>
        <v>D</v>
      </c>
      <c r="BP37" s="9" t="str">
        <f>IF($BH37="","",IF(L$2="most",VLOOKUP(L37,'Key 1'!$A:$B,2,0),IF(L$2="least",VLOOKUP(L37,'Key 1'!$A:$C,3,0),0)))</f>
        <v>C</v>
      </c>
      <c r="BQ37" s="9" t="str">
        <f>IF($BH37="","",IF(M$2="most",VLOOKUP(M37,'Key 1'!$A:$B,2,0),IF(M$2="least",VLOOKUP(M37,'Key 1'!$A:$C,3,0),0)))</f>
        <v>C</v>
      </c>
      <c r="BR37" s="9" t="str">
        <f>IF($BH37="","",IF(N$2="most",VLOOKUP(N37,'Key 1'!$A:$B,2,0),IF(N$2="least",VLOOKUP(N37,'Key 1'!$A:$C,3,0),0)))</f>
        <v>B</v>
      </c>
      <c r="BS37" s="9" t="str">
        <f>IF($BH37="","",IF(O$2="most",VLOOKUP(O37,'Key 1'!$A:$B,2,0),IF(O$2="least",VLOOKUP(O37,'Key 1'!$A:$C,3,0),0)))</f>
        <v>A</v>
      </c>
      <c r="BT37" s="9" t="str">
        <f>IF($BH37="","",IF(P$2="most",VLOOKUP(P37,'Key 1'!$A:$B,2,0),IF(P$2="least",VLOOKUP(P37,'Key 1'!$A:$C,3,0),0)))</f>
        <v>B</v>
      </c>
      <c r="BU37" s="9" t="str">
        <f>IF($BH37="","",IF(Q$2="most",VLOOKUP(Q37,'Key 1'!$A:$B,2,0),IF(Q$2="least",VLOOKUP(Q37,'Key 1'!$A:$C,3,0),0)))</f>
        <v>C</v>
      </c>
      <c r="BV37" s="9" t="str">
        <f>IF($BH37="","",IF(R$2="most",VLOOKUP(R37,'Key 1'!$A:$B,2,0),IF(R$2="least",VLOOKUP(R37,'Key 1'!$A:$C,3,0),0)))</f>
        <v>B</v>
      </c>
      <c r="BW37" s="9" t="str">
        <f>IF($BH37="","",IF(S$2="most",VLOOKUP(S37,'Key 1'!$A:$B,2,0),IF(S$2="least",VLOOKUP(S37,'Key 1'!$A:$C,3,0),0)))</f>
        <v>C</v>
      </c>
      <c r="BX37" s="9" t="str">
        <f>IF($BH37="","",IF(T$2="most",VLOOKUP(T37,'Key 1'!$A:$B,2,0),IF(T$2="least",VLOOKUP(T37,'Key 1'!$A:$C,3,0),0)))</f>
        <v>B</v>
      </c>
      <c r="BY37" s="9" t="str">
        <f>IF($BH37="","",IF(U$2="most",VLOOKUP(U37,'Key 1'!$A:$B,2,0),IF(U$2="least",VLOOKUP(U37,'Key 1'!$A:$C,3,0),0)))</f>
        <v>C</v>
      </c>
      <c r="BZ37" s="9" t="str">
        <f>IF($BH37="","",IF(V$2="most",VLOOKUP(V37,'Key 1'!$A:$B,2,0),IF(V$2="least",VLOOKUP(V37,'Key 1'!$A:$C,3,0),0)))</f>
        <v>D</v>
      </c>
      <c r="CA37" s="9" t="str">
        <f>IF($BH37="","",IF(W$2="most",VLOOKUP(W37,'Key 1'!$A:$B,2,0),IF(W$2="least",VLOOKUP(W37,'Key 1'!$A:$C,3,0),0)))</f>
        <v>A</v>
      </c>
      <c r="CB37" s="9" t="str">
        <f>IF($BH37="","",IF(X$2="most",VLOOKUP(X37,'Key 1'!$A:$B,2,0),IF(X$2="least",VLOOKUP(X37,'Key 1'!$A:$C,3,0),0)))</f>
        <v>B</v>
      </c>
      <c r="CC37" s="9" t="str">
        <f>IF($BH37="","",IF(Y$2="most",VLOOKUP(Y37,'Key 1'!$A:$B,2,0),IF(Y$2="least",VLOOKUP(Y37,'Key 1'!$A:$C,3,0),0)))</f>
        <v>D</v>
      </c>
      <c r="CD37" s="9" t="str">
        <f>IF($BH37="","",IF(Z$2="most",VLOOKUP(Z37,'Key 1'!$A:$B,2,0),IF(Z$2="least",VLOOKUP(Z37,'Key 1'!$A:$C,3,0),0)))</f>
        <v>C</v>
      </c>
      <c r="CE37" s="9" t="str">
        <f>IF($BH37="","",IF(AA$2="most",VLOOKUP(AA37,'Key 1'!$A:$B,2,0),IF(AA$2="least",VLOOKUP(AA37,'Key 1'!$A:$C,3,0),0)))</f>
        <v>A</v>
      </c>
      <c r="CF37" s="9" t="str">
        <f>IF($BH37="","",IF(AB$2="most",VLOOKUP(AB37,'Key 1'!$A:$B,2,0),IF(AB$2="least",VLOOKUP(AB37,'Key 1'!$A:$C,3,0),0)))</f>
        <v>D</v>
      </c>
      <c r="CG37" s="9" t="str">
        <f>IF($BH37="","",IF(AC$2="most",VLOOKUP(AC37,'Key 1'!$A:$B,2,0),IF(AC$2="least",VLOOKUP(AC37,'Key 1'!$A:$C,3,0),0)))</f>
        <v>D</v>
      </c>
      <c r="CH37" s="9" t="str">
        <f>IF($BH37="","",IF(AD$2="most",VLOOKUP(AD37,'Key 1'!$A:$B,2,0),IF(AD$2="least",VLOOKUP(AD37,'Key 1'!$A:$C,3,0),0)))</f>
        <v>C</v>
      </c>
      <c r="CI37" s="9" t="str">
        <f>IF($BH37="","",IF(AE$2="most",VLOOKUP(AE37,'Key 1'!$A:$B,2,0),IF(AE$2="least",VLOOKUP(AE37,'Key 1'!$A:$C,3,0),0)))</f>
        <v>D</v>
      </c>
      <c r="CJ37" s="9" t="str">
        <f>IF($BH37="","",IF(AF$2="most",VLOOKUP(AF37,'Key 1'!$A:$B,2,0),IF(AF$2="least",VLOOKUP(AF37,'Key 1'!$A:$C,3,0),0)))</f>
        <v>A</v>
      </c>
      <c r="CK37" s="9" t="str">
        <f>IF($BH37="","",IF(AG$2="most",VLOOKUP(AG37,'Key 1'!$A:$B,2,0),IF(AG$2="least",VLOOKUP(AG37,'Key 1'!$A:$C,3,0),0)))</f>
        <v>A</v>
      </c>
      <c r="CL37" s="9" t="str">
        <f>IF($BH37="","",IF(AH$2="most",VLOOKUP(AH37,'Key 1'!$A:$B,2,0),IF(AH$2="least",VLOOKUP(AH37,'Key 1'!$A:$C,3,0),0)))</f>
        <v>B</v>
      </c>
      <c r="CM37" s="9" t="str">
        <f>IF($BH37="","",IF(AI$2="most",VLOOKUP(AI37,'Key 1'!$A:$B,2,0),IF(AI$2="least",VLOOKUP(AI37,'Key 1'!$A:$C,3,0),0)))</f>
        <v>D</v>
      </c>
      <c r="CN37" s="9" t="str">
        <f>IF($BH37="","",IF(AJ$2="most",VLOOKUP(AJ37,'Key 1'!$A:$B,2,0),IF(AJ$2="least",VLOOKUP(AJ37,'Key 1'!$A:$C,3,0),0)))</f>
        <v>B</v>
      </c>
      <c r="CO37" s="9" t="str">
        <f>IF($BH37="","",IF(AK$2="most",VLOOKUP(AK37,'Key 1'!$A:$B,2,0),IF(AK$2="least",VLOOKUP(AK37,'Key 1'!$A:$C,3,0),0)))</f>
        <v>A</v>
      </c>
      <c r="CP37" s="9" t="str">
        <f>IF($BH37="","",IF(AL$2="most",VLOOKUP(AL37,'Key 1'!$A:$B,2,0),IF(AL$2="least",VLOOKUP(AL37,'Key 1'!$A:$C,3,0),0)))</f>
        <v>C</v>
      </c>
      <c r="CQ37" s="9" t="str">
        <f>IF($BH37="","",IF(AM$2="most",VLOOKUP(AM37,'Key 1'!$A:$B,2,0),IF(AM$2="least",VLOOKUP(AM37,'Key 1'!$A:$C,3,0),0)))</f>
        <v>D</v>
      </c>
      <c r="CR37" s="9" t="str">
        <f>IF($BH37="","",IF(AN$2="most",VLOOKUP(AN37,'Key 1'!$A:$B,2,0),IF(AN$2="least",VLOOKUP(AN37,'Key 1'!$A:$C,3,0),0)))</f>
        <v>A</v>
      </c>
      <c r="CS37" s="9" t="str">
        <f>IF($BH37="","",IF(AO$2="most",VLOOKUP(AO37,'Key 1'!$A:$B,2,0),IF(AO$2="least",VLOOKUP(AO37,'Key 1'!$A:$C,3,0),0)))</f>
        <v>D</v>
      </c>
      <c r="CT37" s="9" t="str">
        <f>IF($BH37="","",IF(AP$2="most",VLOOKUP(AP37,'Key 1'!$A:$B,2,0),IF(AP$2="least",VLOOKUP(AP37,'Key 1'!$A:$C,3,0),0)))</f>
        <v>B</v>
      </c>
      <c r="CU37" s="9" t="str">
        <f>IF($BH37="","",IF(AQ$2="most",VLOOKUP(AQ37,'Key 1'!$A:$B,2,0),IF(AQ$2="least",VLOOKUP(AQ37,'Key 1'!$A:$C,3,0),0)))</f>
        <v>A</v>
      </c>
      <c r="CV37" s="9" t="str">
        <f>IF($BH37="","",IF(AR$2="most",VLOOKUP(AR37,'Key 1'!$A:$B,2,0),IF(AR$2="least",VLOOKUP(AR37,'Key 1'!$A:$C,3,0),0)))</f>
        <v>D</v>
      </c>
      <c r="CW37" s="9" t="str">
        <f>IF($BH37="","",IF(AS$2="most",VLOOKUP(AS37,'Key 1'!$A:$B,2,0),IF(AS$2="least",VLOOKUP(AS37,'Key 1'!$A:$C,3,0),0)))</f>
        <v>C</v>
      </c>
      <c r="CX37" s="9" t="str">
        <f>IF($BH37="","",IF(AT$2="most",VLOOKUP(AT37,'Key 1'!$A:$B,2,0),IF(AT$2="least",VLOOKUP(AT37,'Key 1'!$A:$C,3,0),0)))</f>
        <v>S</v>
      </c>
      <c r="CY37" s="9" t="str">
        <f>IF($BH37="","",IF(AU$2="most",VLOOKUP(AU37,'Key 1'!$A:$B,2,0),IF(AU$2="least",VLOOKUP(AU37,'Key 1'!$A:$C,3,0),0)))</f>
        <v>D</v>
      </c>
      <c r="CZ37" s="9" t="str">
        <f>IF($BH37="","",IF(AV$2="most",VLOOKUP(AV37,'Key 1'!$A:$B,2,0),IF(AV$2="least",VLOOKUP(AV37,'Key 1'!$A:$C,3,0),0)))</f>
        <v>C</v>
      </c>
      <c r="DA37" s="9" t="str">
        <f>IF($BH37="","",IF(AW$2="most",VLOOKUP(AW37,'Key 1'!$A:$B,2,0),IF(AW$2="least",VLOOKUP(AW37,'Key 1'!$A:$C,3,0),0)))</f>
        <v>A</v>
      </c>
      <c r="DB37" s="9" t="str">
        <f>IF($BH37="","",IF(AX$2="most",VLOOKUP(AX37,'Key 1'!$A:$B,2,0),IF(AX$2="least",VLOOKUP(AX37,'Key 1'!$A:$C,3,0),0)))</f>
        <v>B</v>
      </c>
      <c r="DC37" s="9" t="str">
        <f>IF($BH37="","",IF(AY$2="most",VLOOKUP(AY37,'Key 1'!$A:$B,2,0),IF(AY$2="least",VLOOKUP(AY37,'Key 1'!$A:$C,3,0),0)))</f>
        <v>D</v>
      </c>
      <c r="DD37" s="9" t="str">
        <f>IF($BH37="","",IF(AZ$2="most",VLOOKUP(AZ37,'Key 1'!$A:$B,2,0),IF(AZ$2="least",VLOOKUP(AZ37,'Key 1'!$A:$C,3,0),0)))</f>
        <v>B</v>
      </c>
      <c r="DE37" s="9" t="str">
        <f>IF($BH37="","",IF(BA$2="most",VLOOKUP(BA37,'Key 1'!$A:$B,2,0),IF(BA$2="least",VLOOKUP(BA37,'Key 1'!$A:$C,3,0),0)))</f>
        <v>D</v>
      </c>
      <c r="DF37" s="9" t="str">
        <f>IF($BH37="","",IF(BB$2="most",VLOOKUP(BB37,'Key 1'!$A:$B,2,0),IF(BB$2="least",VLOOKUP(BB37,'Key 1'!$A:$C,3,0),0)))</f>
        <v>B</v>
      </c>
      <c r="DG37" s="9" t="str">
        <f>IF($BH37="","",IF(BC$2="most",VLOOKUP(BC37,'Key 1'!$A:$B,2,0),IF(BC$2="least",VLOOKUP(BC37,'Key 1'!$A:$C,3,0),0)))</f>
        <v>A</v>
      </c>
      <c r="DH37" s="9" t="str">
        <f>IF($BH37="","",IF(BD$2="most",VLOOKUP(BD37,'Key 1'!$A:$B,2,0),IF(BD$2="least",VLOOKUP(BD37,'Key 1'!$A:$C,3,0),0)))</f>
        <v>B</v>
      </c>
      <c r="DI37" s="9" t="str">
        <f>IF($BH37="","",IF(BE$2="most",VLOOKUP(BE37,'Key 1'!$A:$B,2,0),IF(BE$2="least",VLOOKUP(BE37,'Key 1'!$A:$C,3,0),0)))</f>
        <v>A</v>
      </c>
      <c r="DJ37" s="9" t="str">
        <f>IF($BH37="","",IF(BF$2="most",VLOOKUP(BF37,'Key 1'!$A:$B,2,0),IF(BF$2="least",VLOOKUP(BF37,'Key 1'!$A:$C,3,0),0)))</f>
        <v>B</v>
      </c>
      <c r="DK37" s="9" t="str">
        <f>IF($BH37="","",IF(BG$2="most",VLOOKUP(BG37,'Key 1'!$A:$B,2,0),IF(BG$2="least",VLOOKUP(BG37,'Key 1'!$A:$C,3,0),0)))</f>
        <v>C</v>
      </c>
      <c r="DL37" s="9" t="str">
        <f>IF($BH37="","",IF(BH$2="most",VLOOKUP(BH37,'Key 1'!$A:$B,2,0),IF(BH$2="least",VLOOKUP(BH37,'Key 1'!$A:$C,3,0),0)))</f>
        <v>B</v>
      </c>
      <c r="DM37" s="9">
        <f t="shared" si="50"/>
        <v>11</v>
      </c>
      <c r="DN37" s="9">
        <f t="shared" si="51"/>
        <v>0</v>
      </c>
      <c r="DO37" s="9">
        <f t="shared" si="52"/>
        <v>7</v>
      </c>
      <c r="DP37" s="9">
        <f t="shared" si="53"/>
        <v>10</v>
      </c>
      <c r="DQ37" s="9">
        <f t="shared" si="54"/>
        <v>0</v>
      </c>
      <c r="DR37" s="9">
        <f t="shared" si="55"/>
        <v>2</v>
      </c>
      <c r="DS37" s="9">
        <f t="shared" si="56"/>
        <v>15</v>
      </c>
      <c r="DT37" s="9">
        <f t="shared" si="57"/>
        <v>6</v>
      </c>
      <c r="DU37" s="9">
        <f t="shared" si="58"/>
        <v>4</v>
      </c>
      <c r="DV37" s="9">
        <f t="shared" si="59"/>
        <v>0</v>
      </c>
    </row>
    <row r="38" spans="1:126" x14ac:dyDescent="0.35">
      <c r="A38" s="1" t="s">
        <v>387</v>
      </c>
      <c r="B38" s="1" t="s">
        <v>388</v>
      </c>
      <c r="C38" s="1" t="s">
        <v>389</v>
      </c>
      <c r="D38" s="1" t="s">
        <v>390</v>
      </c>
      <c r="E38" s="1" t="s">
        <v>6</v>
      </c>
      <c r="F38" s="1" t="s">
        <v>124</v>
      </c>
      <c r="G38" s="1" t="s">
        <v>125</v>
      </c>
      <c r="H38" s="1" t="s">
        <v>14</v>
      </c>
      <c r="I38" s="1" t="s">
        <v>19</v>
      </c>
      <c r="J38" s="1" t="s">
        <v>20</v>
      </c>
      <c r="K38" s="1" t="s">
        <v>23</v>
      </c>
      <c r="L38" s="1" t="s">
        <v>24</v>
      </c>
      <c r="M38" s="1" t="s">
        <v>128</v>
      </c>
      <c r="N38" s="1" t="s">
        <v>30</v>
      </c>
      <c r="O38" s="1" t="s">
        <v>33</v>
      </c>
      <c r="P38" s="1" t="s">
        <v>129</v>
      </c>
      <c r="Q38" s="1" t="s">
        <v>35</v>
      </c>
      <c r="R38" s="1" t="s">
        <v>37</v>
      </c>
      <c r="S38" s="1" t="s">
        <v>131</v>
      </c>
      <c r="T38" s="1" t="s">
        <v>42</v>
      </c>
      <c r="U38" s="1" t="s">
        <v>44</v>
      </c>
      <c r="V38" s="1" t="s">
        <v>134</v>
      </c>
      <c r="W38" s="1" t="s">
        <v>47</v>
      </c>
      <c r="X38" s="1" t="s">
        <v>49</v>
      </c>
      <c r="Y38" s="1" t="s">
        <v>53</v>
      </c>
      <c r="Z38" s="1" t="s">
        <v>51</v>
      </c>
      <c r="AA38" s="1" t="s">
        <v>138</v>
      </c>
      <c r="AB38" s="1" t="s">
        <v>58</v>
      </c>
      <c r="AC38" s="1" t="s">
        <v>61</v>
      </c>
      <c r="AD38" s="1" t="s">
        <v>59</v>
      </c>
      <c r="AE38" s="1" t="s">
        <v>66</v>
      </c>
      <c r="AF38" s="1" t="s">
        <v>64</v>
      </c>
      <c r="AG38" s="1" t="s">
        <v>141</v>
      </c>
      <c r="AH38" s="1" t="s">
        <v>69</v>
      </c>
      <c r="AI38" s="1" t="s">
        <v>72</v>
      </c>
      <c r="AJ38" s="1" t="s">
        <v>71</v>
      </c>
      <c r="AK38" s="1" t="s">
        <v>75</v>
      </c>
      <c r="AL38" s="1" t="s">
        <v>78</v>
      </c>
      <c r="AM38" s="1" t="s">
        <v>82</v>
      </c>
      <c r="AN38" s="1" t="s">
        <v>81</v>
      </c>
      <c r="AO38" s="1" t="s">
        <v>142</v>
      </c>
      <c r="AP38" s="1" t="s">
        <v>83</v>
      </c>
      <c r="AQ38" s="1" t="s">
        <v>87</v>
      </c>
      <c r="AR38" s="1" t="s">
        <v>89</v>
      </c>
      <c r="AS38" s="1" t="s">
        <v>143</v>
      </c>
      <c r="AT38" s="1" t="s">
        <v>93</v>
      </c>
      <c r="AU38" s="1" t="s">
        <v>99</v>
      </c>
      <c r="AV38" s="1" t="s">
        <v>98</v>
      </c>
      <c r="AW38" s="1" t="s">
        <v>100</v>
      </c>
      <c r="AX38" s="1" t="s">
        <v>103</v>
      </c>
      <c r="AY38" s="1" t="s">
        <v>145</v>
      </c>
      <c r="AZ38" s="1" t="s">
        <v>146</v>
      </c>
      <c r="BA38" s="1" t="s">
        <v>110</v>
      </c>
      <c r="BB38" s="1" t="s">
        <v>109</v>
      </c>
      <c r="BC38" s="1" t="s">
        <v>147</v>
      </c>
      <c r="BD38" s="1" t="s">
        <v>113</v>
      </c>
      <c r="BE38" s="1" t="s">
        <v>117</v>
      </c>
      <c r="BF38" s="1" t="s">
        <v>148</v>
      </c>
      <c r="BG38" s="1" t="s">
        <v>123</v>
      </c>
      <c r="BH38" s="1" t="s">
        <v>120</v>
      </c>
      <c r="BI38" s="9" t="str">
        <f>IF($BH38="","",IF(E$2="most",VLOOKUP(E38,'Key 1'!$A:$B,2,0),IF(E$2="least",VLOOKUP(E38,'Key 1'!$A:$C,3,0),0)))</f>
        <v>A</v>
      </c>
      <c r="BJ38" s="9" t="str">
        <f>IF($BH38="","",IF(F$2="most",VLOOKUP(F38,'Key 1'!$A:$B,2,0),IF(F$2="least",VLOOKUP(F38,'Key 1'!$A:$C,3,0),0)))</f>
        <v>C</v>
      </c>
      <c r="BK38" s="9" t="str">
        <f>IF($BH38="","",IF(G$2="most",VLOOKUP(G38,'Key 1'!$A:$B,2,0),IF(G$2="least",VLOOKUP(G38,'Key 1'!$A:$C,3,0),0)))</f>
        <v>B</v>
      </c>
      <c r="BL38" s="9" t="str">
        <f>IF($BH38="","",IF(H$2="most",VLOOKUP(H38,'Key 1'!$A:$B,2,0),IF(H$2="least",VLOOKUP(H38,'Key 1'!$A:$C,3,0),0)))</f>
        <v>C</v>
      </c>
      <c r="BM38" s="9" t="str">
        <f>IF($BH38="","",IF(I$2="most",VLOOKUP(I38,'Key 1'!$A:$B,2,0),IF(I$2="least",VLOOKUP(I38,'Key 1'!$A:$C,3,0),0)))</f>
        <v>A</v>
      </c>
      <c r="BN38" s="9" t="str">
        <f>IF($BH38="","",IF(J$2="most",VLOOKUP(J38,'Key 1'!$A:$B,2,0),IF(J$2="least",VLOOKUP(J38,'Key 1'!$A:$C,3,0),0)))</f>
        <v>C</v>
      </c>
      <c r="BO38" s="9" t="str">
        <f>IF($BH38="","",IF(K$2="most",VLOOKUP(K38,'Key 1'!$A:$B,2,0),IF(K$2="least",VLOOKUP(K38,'Key 1'!$A:$C,3,0),0)))</f>
        <v>A</v>
      </c>
      <c r="BP38" s="9" t="str">
        <f>IF($BH38="","",IF(L$2="most",VLOOKUP(L38,'Key 1'!$A:$B,2,0),IF(L$2="least",VLOOKUP(L38,'Key 1'!$A:$C,3,0),0)))</f>
        <v>C</v>
      </c>
      <c r="BQ38" s="9" t="str">
        <f>IF($BH38="","",IF(M$2="most",VLOOKUP(M38,'Key 1'!$A:$B,2,0),IF(M$2="least",VLOOKUP(M38,'Key 1'!$A:$C,3,0),0)))</f>
        <v>C</v>
      </c>
      <c r="BR38" s="9" t="str">
        <f>IF($BH38="","",IF(N$2="most",VLOOKUP(N38,'Key 1'!$A:$B,2,0),IF(N$2="least",VLOOKUP(N38,'Key 1'!$A:$C,3,0),0)))</f>
        <v>D</v>
      </c>
      <c r="BS38" s="9" t="str">
        <f>IF($BH38="","",IF(O$2="most",VLOOKUP(O38,'Key 1'!$A:$B,2,0),IF(O$2="least",VLOOKUP(O38,'Key 1'!$A:$C,3,0),0)))</f>
        <v>N</v>
      </c>
      <c r="BT38" s="9" t="str">
        <f>IF($BH38="","",IF(P$2="most",VLOOKUP(P38,'Key 1'!$A:$B,2,0),IF(P$2="least",VLOOKUP(P38,'Key 1'!$A:$C,3,0),0)))</f>
        <v>N</v>
      </c>
      <c r="BU38" s="9" t="str">
        <f>IF($BH38="","",IF(Q$2="most",VLOOKUP(Q38,'Key 1'!$A:$B,2,0),IF(Q$2="least",VLOOKUP(Q38,'Key 1'!$A:$C,3,0),0)))</f>
        <v>A</v>
      </c>
      <c r="BV38" s="9" t="str">
        <f>IF($BH38="","",IF(R$2="most",VLOOKUP(R38,'Key 1'!$A:$B,2,0),IF(R$2="least",VLOOKUP(R38,'Key 1'!$A:$C,3,0),0)))</f>
        <v>B</v>
      </c>
      <c r="BW38" s="9" t="str">
        <f>IF($BH38="","",IF(S$2="most",VLOOKUP(S38,'Key 1'!$A:$B,2,0),IF(S$2="least",VLOOKUP(S38,'Key 1'!$A:$C,3,0),0)))</f>
        <v>A</v>
      </c>
      <c r="BX38" s="9" t="str">
        <f>IF($BH38="","",IF(T$2="most",VLOOKUP(T38,'Key 1'!$A:$B,2,0),IF(T$2="least",VLOOKUP(T38,'Key 1'!$A:$C,3,0),0)))</f>
        <v>B</v>
      </c>
      <c r="BY38" s="9" t="str">
        <f>IF($BH38="","",IF(U$2="most",VLOOKUP(U38,'Key 1'!$A:$B,2,0),IF(U$2="least",VLOOKUP(U38,'Key 1'!$A:$C,3,0),0)))</f>
        <v>D</v>
      </c>
      <c r="BZ38" s="9" t="str">
        <f>IF($BH38="","",IF(V$2="most",VLOOKUP(V38,'Key 1'!$A:$B,2,0),IF(V$2="least",VLOOKUP(V38,'Key 1'!$A:$C,3,0),0)))</f>
        <v>A</v>
      </c>
      <c r="CA38" s="9" t="str">
        <f>IF($BH38="","",IF(W$2="most",VLOOKUP(W38,'Key 1'!$A:$B,2,0),IF(W$2="least",VLOOKUP(W38,'Key 1'!$A:$C,3,0),0)))</f>
        <v>B</v>
      </c>
      <c r="CB38" s="9" t="str">
        <f>IF($BH38="","",IF(X$2="most",VLOOKUP(X38,'Key 1'!$A:$B,2,0),IF(X$2="least",VLOOKUP(X38,'Key 1'!$A:$C,3,0),0)))</f>
        <v>D</v>
      </c>
      <c r="CC38" s="9" t="str">
        <f>IF($BH38="","",IF(Y$2="most",VLOOKUP(Y38,'Key 1'!$A:$B,2,0),IF(Y$2="least",VLOOKUP(Y38,'Key 1'!$A:$C,3,0),0)))</f>
        <v>B</v>
      </c>
      <c r="CD38" s="9" t="str">
        <f>IF($BH38="","",IF(Z$2="most",VLOOKUP(Z38,'Key 1'!$A:$B,2,0),IF(Z$2="least",VLOOKUP(Z38,'Key 1'!$A:$C,3,0),0)))</f>
        <v>C</v>
      </c>
      <c r="CE38" s="9" t="str">
        <f>IF($BH38="","",IF(AA$2="most",VLOOKUP(AA38,'Key 1'!$A:$B,2,0),IF(AA$2="least",VLOOKUP(AA38,'Key 1'!$A:$C,3,0),0)))</f>
        <v>A</v>
      </c>
      <c r="CF38" s="9" t="str">
        <f>IF($BH38="","",IF(AB$2="most",VLOOKUP(AB38,'Key 1'!$A:$B,2,0),IF(AB$2="least",VLOOKUP(AB38,'Key 1'!$A:$C,3,0),0)))</f>
        <v>B</v>
      </c>
      <c r="CG38" s="9" t="str">
        <f>IF($BH38="","",IF(AC$2="most",VLOOKUP(AC38,'Key 1'!$A:$B,2,0),IF(AC$2="least",VLOOKUP(AC38,'Key 1'!$A:$C,3,0),0)))</f>
        <v>A</v>
      </c>
      <c r="CH38" s="9" t="str">
        <f>IF($BH38="","",IF(AD$2="most",VLOOKUP(AD38,'Key 1'!$A:$B,2,0),IF(AD$2="least",VLOOKUP(AD38,'Key 1'!$A:$C,3,0),0)))</f>
        <v>B</v>
      </c>
      <c r="CI38" s="9" t="str">
        <f>IF($BH38="","",IF(AE$2="most",VLOOKUP(AE38,'Key 1'!$A:$B,2,0),IF(AE$2="least",VLOOKUP(AE38,'Key 1'!$A:$C,3,0),0)))</f>
        <v>A</v>
      </c>
      <c r="CJ38" s="9" t="str">
        <f>IF($BH38="","",IF(AF$2="most",VLOOKUP(AF38,'Key 1'!$A:$B,2,0),IF(AF$2="least",VLOOKUP(AF38,'Key 1'!$A:$C,3,0),0)))</f>
        <v>D</v>
      </c>
      <c r="CK38" s="9" t="str">
        <f>IF($BH38="","",IF(AG$2="most",VLOOKUP(AG38,'Key 1'!$A:$B,2,0),IF(AG$2="least",VLOOKUP(AG38,'Key 1'!$A:$C,3,0),0)))</f>
        <v>C</v>
      </c>
      <c r="CL38" s="9" t="str">
        <f>IF($BH38="","",IF(AH$2="most",VLOOKUP(AH38,'Key 1'!$A:$B,2,0),IF(AH$2="least",VLOOKUP(AH38,'Key 1'!$A:$C,3,0),0)))</f>
        <v>B</v>
      </c>
      <c r="CM38" s="9" t="str">
        <f>IF($BH38="","",IF(AI$2="most",VLOOKUP(AI38,'Key 1'!$A:$B,2,0),IF(AI$2="least",VLOOKUP(AI38,'Key 1'!$A:$C,3,0),0)))</f>
        <v>B</v>
      </c>
      <c r="CN38" s="9" t="str">
        <f>IF($BH38="","",IF(AJ$2="most",VLOOKUP(AJ38,'Key 1'!$A:$B,2,0),IF(AJ$2="least",VLOOKUP(AJ38,'Key 1'!$A:$C,3,0),0)))</f>
        <v>C</v>
      </c>
      <c r="CO38" s="9" t="str">
        <f>IF($BH38="","",IF(AK$2="most",VLOOKUP(AK38,'Key 1'!$A:$B,2,0),IF(AK$2="least",VLOOKUP(AK38,'Key 1'!$A:$C,3,0),0)))</f>
        <v>A</v>
      </c>
      <c r="CP38" s="9" t="str">
        <f>IF($BH38="","",IF(AL$2="most",VLOOKUP(AL38,'Key 1'!$A:$B,2,0),IF(AL$2="least",VLOOKUP(AL38,'Key 1'!$A:$C,3,0),0)))</f>
        <v>C</v>
      </c>
      <c r="CQ38" s="9" t="str">
        <f>IF($BH38="","",IF(AM$2="most",VLOOKUP(AM38,'Key 1'!$A:$B,2,0),IF(AM$2="least",VLOOKUP(AM38,'Key 1'!$A:$C,3,0),0)))</f>
        <v>A</v>
      </c>
      <c r="CR38" s="9" t="str">
        <f>IF($BH38="","",IF(AN$2="most",VLOOKUP(AN38,'Key 1'!$A:$B,2,0),IF(AN$2="least",VLOOKUP(AN38,'Key 1'!$A:$C,3,0),0)))</f>
        <v>C</v>
      </c>
      <c r="CS38" s="9" t="str">
        <f>IF($BH38="","",IF(AO$2="most",VLOOKUP(AO38,'Key 1'!$A:$B,2,0),IF(AO$2="least",VLOOKUP(AO38,'Key 1'!$A:$C,3,0),0)))</f>
        <v>D</v>
      </c>
      <c r="CT38" s="9" t="str">
        <f>IF($BH38="","",IF(AP$2="most",VLOOKUP(AP38,'Key 1'!$A:$B,2,0),IF(AP$2="least",VLOOKUP(AP38,'Key 1'!$A:$C,3,0),0)))</f>
        <v>B</v>
      </c>
      <c r="CU38" s="9" t="str">
        <f>IF($BH38="","",IF(AQ$2="most",VLOOKUP(AQ38,'Key 1'!$A:$B,2,0),IF(AQ$2="least",VLOOKUP(AQ38,'Key 1'!$A:$C,3,0),0)))</f>
        <v>A</v>
      </c>
      <c r="CV38" s="9" t="str">
        <f>IF($BH38="","",IF(AR$2="most",VLOOKUP(AR38,'Key 1'!$A:$B,2,0),IF(AR$2="least",VLOOKUP(AR38,'Key 1'!$A:$C,3,0),0)))</f>
        <v>C</v>
      </c>
      <c r="CW38" s="9" t="str">
        <f>IF($BH38="","",IF(AS$2="most",VLOOKUP(AS38,'Key 1'!$A:$B,2,0),IF(AS$2="least",VLOOKUP(AS38,'Key 1'!$A:$C,3,0),0)))</f>
        <v>B</v>
      </c>
      <c r="CX38" s="9" t="str">
        <f>IF($BH38="","",IF(AT$2="most",VLOOKUP(AT38,'Key 1'!$A:$B,2,0),IF(AT$2="least",VLOOKUP(AT38,'Key 1'!$A:$C,3,0),0)))</f>
        <v>S</v>
      </c>
      <c r="CY38" s="9" t="str">
        <f>IF($BH38="","",IF(AU$2="most",VLOOKUP(AU38,'Key 1'!$A:$B,2,0),IF(AU$2="least",VLOOKUP(AU38,'Key 1'!$A:$C,3,0),0)))</f>
        <v>D</v>
      </c>
      <c r="CZ38" s="9" t="str">
        <f>IF($BH38="","",IF(AV$2="most",VLOOKUP(AV38,'Key 1'!$A:$B,2,0),IF(AV$2="least",VLOOKUP(AV38,'Key 1'!$A:$C,3,0),0)))</f>
        <v>B</v>
      </c>
      <c r="DA38" s="9" t="str">
        <f>IF($BH38="","",IF(AW$2="most",VLOOKUP(AW38,'Key 1'!$A:$B,2,0),IF(AW$2="least",VLOOKUP(AW38,'Key 1'!$A:$C,3,0),0)))</f>
        <v>A</v>
      </c>
      <c r="DB38" s="9" t="str">
        <f>IF($BH38="","",IF(AX$2="most",VLOOKUP(AX38,'Key 1'!$A:$B,2,0),IF(AX$2="least",VLOOKUP(AX38,'Key 1'!$A:$C,3,0),0)))</f>
        <v>D</v>
      </c>
      <c r="DC38" s="9" t="str">
        <f>IF($BH38="","",IF(AY$2="most",VLOOKUP(AY38,'Key 1'!$A:$B,2,0),IF(AY$2="least",VLOOKUP(AY38,'Key 1'!$A:$C,3,0),0)))</f>
        <v>D</v>
      </c>
      <c r="DD38" s="9" t="str">
        <f>IF($BH38="","",IF(AZ$2="most",VLOOKUP(AZ38,'Key 1'!$A:$B,2,0),IF(AZ$2="least",VLOOKUP(AZ38,'Key 1'!$A:$C,3,0),0)))</f>
        <v>C</v>
      </c>
      <c r="DE38" s="9" t="str">
        <f>IF($BH38="","",IF(BA$2="most",VLOOKUP(BA38,'Key 1'!$A:$B,2,0),IF(BA$2="least",VLOOKUP(BA38,'Key 1'!$A:$C,3,0),0)))</f>
        <v>D</v>
      </c>
      <c r="DF38" s="9" t="str">
        <f>IF($BH38="","",IF(BB$2="most",VLOOKUP(BB38,'Key 1'!$A:$B,2,0),IF(BB$2="least",VLOOKUP(BB38,'Key 1'!$A:$C,3,0),0)))</f>
        <v>C</v>
      </c>
      <c r="DG38" s="9" t="str">
        <f>IF($BH38="","",IF(BC$2="most",VLOOKUP(BC38,'Key 1'!$A:$B,2,0),IF(BC$2="least",VLOOKUP(BC38,'Key 1'!$A:$C,3,0),0)))</f>
        <v>D</v>
      </c>
      <c r="DH38" s="9" t="str">
        <f>IF($BH38="","",IF(BD$2="most",VLOOKUP(BD38,'Key 1'!$A:$B,2,0),IF(BD$2="least",VLOOKUP(BD38,'Key 1'!$A:$C,3,0),0)))</f>
        <v>C</v>
      </c>
      <c r="DI38" s="9" t="str">
        <f>IF($BH38="","",IF(BE$2="most",VLOOKUP(BE38,'Key 1'!$A:$B,2,0),IF(BE$2="least",VLOOKUP(BE38,'Key 1'!$A:$C,3,0),0)))</f>
        <v>D</v>
      </c>
      <c r="DJ38" s="9" t="str">
        <f>IF($BH38="","",IF(BF$2="most",VLOOKUP(BF38,'Key 1'!$A:$B,2,0),IF(BF$2="least",VLOOKUP(BF38,'Key 1'!$A:$C,3,0),0)))</f>
        <v>B</v>
      </c>
      <c r="DK38" s="9" t="str">
        <f>IF($BH38="","",IF(BG$2="most",VLOOKUP(BG38,'Key 1'!$A:$B,2,0),IF(BG$2="least",VLOOKUP(BG38,'Key 1'!$A:$C,3,0),0)))</f>
        <v>D</v>
      </c>
      <c r="DL38" s="9" t="str">
        <f>IF($BH38="","",IF(BH$2="most",VLOOKUP(BH38,'Key 1'!$A:$B,2,0),IF(BH$2="least",VLOOKUP(BH38,'Key 1'!$A:$C,3,0),0)))</f>
        <v>C</v>
      </c>
      <c r="DM38" s="9">
        <f t="shared" si="50"/>
        <v>12</v>
      </c>
      <c r="DN38" s="9">
        <f t="shared" si="51"/>
        <v>5</v>
      </c>
      <c r="DO38" s="9">
        <f t="shared" si="52"/>
        <v>2</v>
      </c>
      <c r="DP38" s="9">
        <f t="shared" si="53"/>
        <v>8</v>
      </c>
      <c r="DQ38" s="9">
        <f t="shared" si="54"/>
        <v>1</v>
      </c>
      <c r="DR38" s="9">
        <f t="shared" si="55"/>
        <v>1</v>
      </c>
      <c r="DS38" s="9">
        <f t="shared" si="56"/>
        <v>8</v>
      </c>
      <c r="DT38" s="9">
        <f t="shared" si="57"/>
        <v>13</v>
      </c>
      <c r="DU38" s="9">
        <f t="shared" si="58"/>
        <v>4</v>
      </c>
      <c r="DV38" s="9">
        <f t="shared" si="59"/>
        <v>1</v>
      </c>
    </row>
    <row r="39" spans="1:126" x14ac:dyDescent="0.35">
      <c r="A39" s="1" t="s">
        <v>391</v>
      </c>
      <c r="B39" s="1" t="s">
        <v>392</v>
      </c>
      <c r="C39" s="1" t="s">
        <v>393</v>
      </c>
      <c r="D39" s="1" t="s">
        <v>394</v>
      </c>
      <c r="E39" s="1" t="s">
        <v>124</v>
      </c>
      <c r="F39" s="1" t="s">
        <v>12</v>
      </c>
      <c r="G39" s="1" t="s">
        <v>17</v>
      </c>
      <c r="H39" s="1" t="s">
        <v>14</v>
      </c>
      <c r="I39" s="1" t="s">
        <v>19</v>
      </c>
      <c r="J39" s="1" t="s">
        <v>21</v>
      </c>
      <c r="K39" s="1" t="s">
        <v>26</v>
      </c>
      <c r="L39" s="1" t="s">
        <v>126</v>
      </c>
      <c r="M39" s="1" t="s">
        <v>127</v>
      </c>
      <c r="N39" s="1" t="s">
        <v>128</v>
      </c>
      <c r="O39" s="1" t="s">
        <v>31</v>
      </c>
      <c r="P39" s="1" t="s">
        <v>129</v>
      </c>
      <c r="Q39" s="1" t="s">
        <v>35</v>
      </c>
      <c r="R39" s="1" t="s">
        <v>37</v>
      </c>
      <c r="S39" s="1" t="s">
        <v>132</v>
      </c>
      <c r="T39" s="1" t="s">
        <v>41</v>
      </c>
      <c r="U39" s="1" t="s">
        <v>44</v>
      </c>
      <c r="V39" s="1" t="s">
        <v>135</v>
      </c>
      <c r="W39" s="1" t="s">
        <v>48</v>
      </c>
      <c r="X39" s="1" t="s">
        <v>47</v>
      </c>
      <c r="Y39" s="1" t="s">
        <v>54</v>
      </c>
      <c r="Z39" s="1" t="s">
        <v>51</v>
      </c>
      <c r="AA39" s="1" t="s">
        <v>56</v>
      </c>
      <c r="AB39" s="1" t="s">
        <v>138</v>
      </c>
      <c r="AC39" s="1" t="s">
        <v>62</v>
      </c>
      <c r="AD39" s="1" t="s">
        <v>140</v>
      </c>
      <c r="AE39" s="1" t="s">
        <v>64</v>
      </c>
      <c r="AF39" s="1" t="s">
        <v>63</v>
      </c>
      <c r="AG39" s="1" t="s">
        <v>67</v>
      </c>
      <c r="AH39" s="1" t="s">
        <v>141</v>
      </c>
      <c r="AI39" s="1" t="s">
        <v>73</v>
      </c>
      <c r="AJ39" s="1" t="s">
        <v>74</v>
      </c>
      <c r="AK39" s="1" t="s">
        <v>78</v>
      </c>
      <c r="AL39" s="1" t="s">
        <v>76</v>
      </c>
      <c r="AM39" s="1" t="s">
        <v>79</v>
      </c>
      <c r="AN39" s="1" t="s">
        <v>81</v>
      </c>
      <c r="AO39" s="1" t="s">
        <v>142</v>
      </c>
      <c r="AP39" s="1" t="s">
        <v>84</v>
      </c>
      <c r="AQ39" s="1" t="s">
        <v>88</v>
      </c>
      <c r="AR39" s="1" t="s">
        <v>89</v>
      </c>
      <c r="AS39" s="1" t="s">
        <v>92</v>
      </c>
      <c r="AT39" s="1" t="s">
        <v>93</v>
      </c>
      <c r="AU39" s="1" t="s">
        <v>97</v>
      </c>
      <c r="AV39" s="1" t="s">
        <v>98</v>
      </c>
      <c r="AW39" s="1" t="s">
        <v>103</v>
      </c>
      <c r="AX39" s="1" t="s">
        <v>144</v>
      </c>
      <c r="AY39" s="1" t="s">
        <v>146</v>
      </c>
      <c r="AZ39" s="1" t="s">
        <v>104</v>
      </c>
      <c r="BA39" s="1" t="s">
        <v>110</v>
      </c>
      <c r="BB39" s="1" t="s">
        <v>109</v>
      </c>
      <c r="BC39" s="1" t="s">
        <v>112</v>
      </c>
      <c r="BD39" s="1" t="s">
        <v>114</v>
      </c>
      <c r="BE39" s="1" t="s">
        <v>119</v>
      </c>
      <c r="BF39" s="1" t="s">
        <v>148</v>
      </c>
      <c r="BG39" s="1" t="s">
        <v>120</v>
      </c>
      <c r="BH39" s="1" t="s">
        <v>149</v>
      </c>
      <c r="BI39" s="9" t="str">
        <f>IF($BH39="","",IF(E$2="most",VLOOKUP(E39,'Key 1'!$A:$B,2,0),IF(E$2="least",VLOOKUP(E39,'Key 1'!$A:$C,3,0),0)))</f>
        <v>C</v>
      </c>
      <c r="BJ39" s="9" t="str">
        <f>IF($BH39="","",IF(F$2="most",VLOOKUP(F39,'Key 1'!$A:$B,2,0),IF(F$2="least",VLOOKUP(F39,'Key 1'!$A:$C,3,0),0)))</f>
        <v>D</v>
      </c>
      <c r="BK39" s="9" t="str">
        <f>IF($BH39="","",IF(G$2="most",VLOOKUP(G39,'Key 1'!$A:$B,2,0),IF(G$2="least",VLOOKUP(G39,'Key 1'!$A:$C,3,0),0)))</f>
        <v>D</v>
      </c>
      <c r="BL39" s="9" t="str">
        <f>IF($BH39="","",IF(H$2="most",VLOOKUP(H39,'Key 1'!$A:$B,2,0),IF(H$2="least",VLOOKUP(H39,'Key 1'!$A:$C,3,0),0)))</f>
        <v>C</v>
      </c>
      <c r="BM39" s="9" t="str">
        <f>IF($BH39="","",IF(I$2="most",VLOOKUP(I39,'Key 1'!$A:$B,2,0),IF(I$2="least",VLOOKUP(I39,'Key 1'!$A:$C,3,0),0)))</f>
        <v>A</v>
      </c>
      <c r="BN39" s="9" t="str">
        <f>IF($BH39="","",IF(J$2="most",VLOOKUP(J39,'Key 1'!$A:$B,2,0),IF(J$2="least",VLOOKUP(J39,'Key 1'!$A:$C,3,0),0)))</f>
        <v>B</v>
      </c>
      <c r="BO39" s="9" t="str">
        <f>IF($BH39="","",IF(K$2="most",VLOOKUP(K39,'Key 1'!$A:$B,2,0),IF(K$2="least",VLOOKUP(K39,'Key 1'!$A:$C,3,0),0)))</f>
        <v>B</v>
      </c>
      <c r="BP39" s="9" t="str">
        <f>IF($BH39="","",IF(L$2="most",VLOOKUP(L39,'Key 1'!$A:$B,2,0),IF(L$2="least",VLOOKUP(L39,'Key 1'!$A:$C,3,0),0)))</f>
        <v>D</v>
      </c>
      <c r="BQ39" s="9" t="str">
        <f>IF($BH39="","",IF(M$2="most",VLOOKUP(M39,'Key 1'!$A:$B,2,0),IF(M$2="least",VLOOKUP(M39,'Key 1'!$A:$C,3,0),0)))</f>
        <v>B</v>
      </c>
      <c r="BR39" s="9" t="str">
        <f>IF($BH39="","",IF(N$2="most",VLOOKUP(N39,'Key 1'!$A:$B,2,0),IF(N$2="least",VLOOKUP(N39,'Key 1'!$A:$C,3,0),0)))</f>
        <v>C</v>
      </c>
      <c r="BS39" s="9" t="str">
        <f>IF($BH39="","",IF(O$2="most",VLOOKUP(O39,'Key 1'!$A:$B,2,0),IF(O$2="least",VLOOKUP(O39,'Key 1'!$A:$C,3,0),0)))</f>
        <v>D</v>
      </c>
      <c r="BT39" s="9" t="str">
        <f>IF($BH39="","",IF(P$2="most",VLOOKUP(P39,'Key 1'!$A:$B,2,0),IF(P$2="least",VLOOKUP(P39,'Key 1'!$A:$C,3,0),0)))</f>
        <v>N</v>
      </c>
      <c r="BU39" s="9" t="str">
        <f>IF($BH39="","",IF(Q$2="most",VLOOKUP(Q39,'Key 1'!$A:$B,2,0),IF(Q$2="least",VLOOKUP(Q39,'Key 1'!$A:$C,3,0),0)))</f>
        <v>A</v>
      </c>
      <c r="BV39" s="9" t="str">
        <f>IF($BH39="","",IF(R$2="most",VLOOKUP(R39,'Key 1'!$A:$B,2,0),IF(R$2="least",VLOOKUP(R39,'Key 1'!$A:$C,3,0),0)))</f>
        <v>B</v>
      </c>
      <c r="BW39" s="9" t="str">
        <f>IF($BH39="","",IF(S$2="most",VLOOKUP(S39,'Key 1'!$A:$B,2,0),IF(S$2="least",VLOOKUP(S39,'Key 1'!$A:$C,3,0),0)))</f>
        <v>C</v>
      </c>
      <c r="BX39" s="9" t="str">
        <f>IF($BH39="","",IF(T$2="most",VLOOKUP(T39,'Key 1'!$A:$B,2,0),IF(T$2="least",VLOOKUP(T39,'Key 1'!$A:$C,3,0),0)))</f>
        <v>D</v>
      </c>
      <c r="BY39" s="9" t="str">
        <f>IF($BH39="","",IF(U$2="most",VLOOKUP(U39,'Key 1'!$A:$B,2,0),IF(U$2="least",VLOOKUP(U39,'Key 1'!$A:$C,3,0),0)))</f>
        <v>D</v>
      </c>
      <c r="BZ39" s="9" t="str">
        <f>IF($BH39="","",IF(V$2="most",VLOOKUP(V39,'Key 1'!$A:$B,2,0),IF(V$2="least",VLOOKUP(V39,'Key 1'!$A:$C,3,0),0)))</f>
        <v>B</v>
      </c>
      <c r="CA39" s="9" t="str">
        <f>IF($BH39="","",IF(W$2="most",VLOOKUP(W39,'Key 1'!$A:$B,2,0),IF(W$2="least",VLOOKUP(W39,'Key 1'!$A:$C,3,0),0)))</f>
        <v>A</v>
      </c>
      <c r="CB39" s="9" t="str">
        <f>IF($BH39="","",IF(X$2="most",VLOOKUP(X39,'Key 1'!$A:$B,2,0),IF(X$2="least",VLOOKUP(X39,'Key 1'!$A:$C,3,0),0)))</f>
        <v>B</v>
      </c>
      <c r="CC39" s="9" t="str">
        <f>IF($BH39="","",IF(Y$2="most",VLOOKUP(Y39,'Key 1'!$A:$B,2,0),IF(Y$2="least",VLOOKUP(Y39,'Key 1'!$A:$C,3,0),0)))</f>
        <v>A</v>
      </c>
      <c r="CD39" s="9" t="str">
        <f>IF($BH39="","",IF(Z$2="most",VLOOKUP(Z39,'Key 1'!$A:$B,2,0),IF(Z$2="least",VLOOKUP(Z39,'Key 1'!$A:$C,3,0),0)))</f>
        <v>C</v>
      </c>
      <c r="CE39" s="9" t="str">
        <f>IF($BH39="","",IF(AA$2="most",VLOOKUP(AA39,'Key 1'!$A:$B,2,0),IF(AA$2="least",VLOOKUP(AA39,'Key 1'!$A:$C,3,0),0)))</f>
        <v>D</v>
      </c>
      <c r="CF39" s="9" t="str">
        <f>IF($BH39="","",IF(AB$2="most",VLOOKUP(AB39,'Key 1'!$A:$B,2,0),IF(AB$2="least",VLOOKUP(AB39,'Key 1'!$A:$C,3,0),0)))</f>
        <v>A</v>
      </c>
      <c r="CG39" s="9" t="str">
        <f>IF($BH39="","",IF(AC$2="most",VLOOKUP(AC39,'Key 1'!$A:$B,2,0),IF(AC$2="least",VLOOKUP(AC39,'Key 1'!$A:$C,3,0),0)))</f>
        <v>C</v>
      </c>
      <c r="CH39" s="9" t="str">
        <f>IF($BH39="","",IF(AD$2="most",VLOOKUP(AD39,'Key 1'!$A:$B,2,0),IF(AD$2="least",VLOOKUP(AD39,'Key 1'!$A:$C,3,0),0)))</f>
        <v>D</v>
      </c>
      <c r="CI39" s="9" t="str">
        <f>IF($BH39="","",IF(AE$2="most",VLOOKUP(AE39,'Key 1'!$A:$B,2,0),IF(AE$2="least",VLOOKUP(AE39,'Key 1'!$A:$C,3,0),0)))</f>
        <v>D</v>
      </c>
      <c r="CJ39" s="9" t="str">
        <f>IF($BH39="","",IF(AF$2="most",VLOOKUP(AF39,'Key 1'!$A:$B,2,0),IF(AF$2="least",VLOOKUP(AF39,'Key 1'!$A:$C,3,0),0)))</f>
        <v>C</v>
      </c>
      <c r="CK39" s="9" t="str">
        <f>IF($BH39="","",IF(AG$2="most",VLOOKUP(AG39,'Key 1'!$A:$B,2,0),IF(AG$2="least",VLOOKUP(AG39,'Key 1'!$A:$C,3,0),0)))</f>
        <v>A</v>
      </c>
      <c r="CL39" s="9" t="str">
        <f>IF($BH39="","",IF(AH$2="most",VLOOKUP(AH39,'Key 1'!$A:$B,2,0),IF(AH$2="least",VLOOKUP(AH39,'Key 1'!$A:$C,3,0),0)))</f>
        <v>N</v>
      </c>
      <c r="CM39" s="9" t="str">
        <f>IF($BH39="","",IF(AI$2="most",VLOOKUP(AI39,'Key 1'!$A:$B,2,0),IF(AI$2="least",VLOOKUP(AI39,'Key 1'!$A:$C,3,0),0)))</f>
        <v>D</v>
      </c>
      <c r="CN39" s="9" t="str">
        <f>IF($BH39="","",IF(AJ$2="most",VLOOKUP(AJ39,'Key 1'!$A:$B,2,0),IF(AJ$2="least",VLOOKUP(AJ39,'Key 1'!$A:$C,3,0),0)))</f>
        <v>A</v>
      </c>
      <c r="CO39" s="9" t="str">
        <f>IF($BH39="","",IF(AK$2="most",VLOOKUP(AK39,'Key 1'!$A:$B,2,0),IF(AK$2="least",VLOOKUP(AK39,'Key 1'!$A:$C,3,0),0)))</f>
        <v>C</v>
      </c>
      <c r="CP39" s="9" t="str">
        <f>IF($BH39="","",IF(AL$2="most",VLOOKUP(AL39,'Key 1'!$A:$B,2,0),IF(AL$2="least",VLOOKUP(AL39,'Key 1'!$A:$C,3,0),0)))</f>
        <v>D</v>
      </c>
      <c r="CQ39" s="9" t="str">
        <f>IF($BH39="","",IF(AM$2="most",VLOOKUP(AM39,'Key 1'!$A:$B,2,0),IF(AM$2="least",VLOOKUP(AM39,'Key 1'!$A:$C,3,0),0)))</f>
        <v>D</v>
      </c>
      <c r="CR39" s="9" t="str">
        <f>IF($BH39="","",IF(AN$2="most",VLOOKUP(AN39,'Key 1'!$A:$B,2,0),IF(AN$2="least",VLOOKUP(AN39,'Key 1'!$A:$C,3,0),0)))</f>
        <v>C</v>
      </c>
      <c r="CS39" s="9" t="str">
        <f>IF($BH39="","",IF(AO$2="most",VLOOKUP(AO39,'Key 1'!$A:$B,2,0),IF(AO$2="least",VLOOKUP(AO39,'Key 1'!$A:$C,3,0),0)))</f>
        <v>D</v>
      </c>
      <c r="CT39" s="9" t="str">
        <f>IF($BH39="","",IF(AP$2="most",VLOOKUP(AP39,'Key 1'!$A:$B,2,0),IF(AP$2="least",VLOOKUP(AP39,'Key 1'!$A:$C,3,0),0)))</f>
        <v>A</v>
      </c>
      <c r="CU39" s="9" t="str">
        <f>IF($BH39="","",IF(AQ$2="most",VLOOKUP(AQ39,'Key 1'!$A:$B,2,0),IF(AQ$2="least",VLOOKUP(AQ39,'Key 1'!$A:$C,3,0),0)))</f>
        <v>D</v>
      </c>
      <c r="CV39" s="9" t="str">
        <f>IF($BH39="","",IF(AR$2="most",VLOOKUP(AR39,'Key 1'!$A:$B,2,0),IF(AR$2="least",VLOOKUP(AR39,'Key 1'!$A:$C,3,0),0)))</f>
        <v>C</v>
      </c>
      <c r="CW39" s="9" t="str">
        <f>IF($BH39="","",IF(AS$2="most",VLOOKUP(AS39,'Key 1'!$A:$B,2,0),IF(AS$2="least",VLOOKUP(AS39,'Key 1'!$A:$C,3,0),0)))</f>
        <v>D</v>
      </c>
      <c r="CX39" s="9" t="str">
        <f>IF($BH39="","",IF(AT$2="most",VLOOKUP(AT39,'Key 1'!$A:$B,2,0),IF(AT$2="least",VLOOKUP(AT39,'Key 1'!$A:$C,3,0),0)))</f>
        <v>S</v>
      </c>
      <c r="CY39" s="9" t="str">
        <f>IF($BH39="","",IF(AU$2="most",VLOOKUP(AU39,'Key 1'!$A:$B,2,0),IF(AU$2="least",VLOOKUP(AU39,'Key 1'!$A:$C,3,0),0)))</f>
        <v>C</v>
      </c>
      <c r="CZ39" s="9" t="str">
        <f>IF($BH39="","",IF(AV$2="most",VLOOKUP(AV39,'Key 1'!$A:$B,2,0),IF(AV$2="least",VLOOKUP(AV39,'Key 1'!$A:$C,3,0),0)))</f>
        <v>B</v>
      </c>
      <c r="DA39" s="9" t="str">
        <f>IF($BH39="","",IF(AW$2="most",VLOOKUP(AW39,'Key 1'!$A:$B,2,0),IF(AW$2="least",VLOOKUP(AW39,'Key 1'!$A:$C,3,0),0)))</f>
        <v>D</v>
      </c>
      <c r="DB39" s="9" t="str">
        <f>IF($BH39="","",IF(AX$2="most",VLOOKUP(AX39,'Key 1'!$A:$B,2,0),IF(AX$2="least",VLOOKUP(AX39,'Key 1'!$A:$C,3,0),0)))</f>
        <v>B</v>
      </c>
      <c r="DC39" s="9" t="str">
        <f>IF($BH39="","",IF(AY$2="most",VLOOKUP(AY39,'Key 1'!$A:$B,2,0),IF(AY$2="least",VLOOKUP(AY39,'Key 1'!$A:$C,3,0),0)))</f>
        <v>C</v>
      </c>
      <c r="DD39" s="9" t="str">
        <f>IF($BH39="","",IF(AZ$2="most",VLOOKUP(AZ39,'Key 1'!$A:$B,2,0),IF(AZ$2="least",VLOOKUP(AZ39,'Key 1'!$A:$C,3,0),0)))</f>
        <v>A</v>
      </c>
      <c r="DE39" s="9" t="str">
        <f>IF($BH39="","",IF(BA$2="most",VLOOKUP(BA39,'Key 1'!$A:$B,2,0),IF(BA$2="least",VLOOKUP(BA39,'Key 1'!$A:$C,3,0),0)))</f>
        <v>D</v>
      </c>
      <c r="DF39" s="9" t="str">
        <f>IF($BH39="","",IF(BB$2="most",VLOOKUP(BB39,'Key 1'!$A:$B,2,0),IF(BB$2="least",VLOOKUP(BB39,'Key 1'!$A:$C,3,0),0)))</f>
        <v>C</v>
      </c>
      <c r="DG39" s="9" t="str">
        <f>IF($BH39="","",IF(BC$2="most",VLOOKUP(BC39,'Key 1'!$A:$B,2,0),IF(BC$2="least",VLOOKUP(BC39,'Key 1'!$A:$C,3,0),0)))</f>
        <v>A</v>
      </c>
      <c r="DH39" s="9" t="str">
        <f>IF($BH39="","",IF(BD$2="most",VLOOKUP(BD39,'Key 1'!$A:$B,2,0),IF(BD$2="least",VLOOKUP(BD39,'Key 1'!$A:$C,3,0),0)))</f>
        <v>B</v>
      </c>
      <c r="DI39" s="9" t="str">
        <f>IF($BH39="","",IF(BE$2="most",VLOOKUP(BE39,'Key 1'!$A:$B,2,0),IF(BE$2="least",VLOOKUP(BE39,'Key 1'!$A:$C,3,0),0)))</f>
        <v>C</v>
      </c>
      <c r="DJ39" s="9" t="str">
        <f>IF($BH39="","",IF(BF$2="most",VLOOKUP(BF39,'Key 1'!$A:$B,2,0),IF(BF$2="least",VLOOKUP(BF39,'Key 1'!$A:$C,3,0),0)))</f>
        <v>B</v>
      </c>
      <c r="DK39" s="9" t="str">
        <f>IF($BH39="","",IF(BG$2="most",VLOOKUP(BG39,'Key 1'!$A:$B,2,0),IF(BG$2="least",VLOOKUP(BG39,'Key 1'!$A:$C,3,0),0)))</f>
        <v>C</v>
      </c>
      <c r="DL39" s="9" t="str">
        <f>IF($BH39="","",IF(BH$2="most",VLOOKUP(BH39,'Key 1'!$A:$B,2,0),IF(BH$2="least",VLOOKUP(BH39,'Key 1'!$A:$C,3,0),0)))</f>
        <v>B</v>
      </c>
      <c r="DM39" s="9">
        <f t="shared" si="50"/>
        <v>6</v>
      </c>
      <c r="DN39" s="9">
        <f t="shared" si="51"/>
        <v>2</v>
      </c>
      <c r="DO39" s="9">
        <f t="shared" si="52"/>
        <v>8</v>
      </c>
      <c r="DP39" s="9">
        <f t="shared" si="53"/>
        <v>12</v>
      </c>
      <c r="DQ39" s="9">
        <f t="shared" si="54"/>
        <v>0</v>
      </c>
      <c r="DR39" s="9">
        <f t="shared" si="55"/>
        <v>4</v>
      </c>
      <c r="DS39" s="9">
        <f t="shared" si="56"/>
        <v>9</v>
      </c>
      <c r="DT39" s="9">
        <f t="shared" si="57"/>
        <v>7</v>
      </c>
      <c r="DU39" s="9">
        <f t="shared" si="58"/>
        <v>5</v>
      </c>
      <c r="DV39" s="9">
        <f t="shared" si="59"/>
        <v>2</v>
      </c>
    </row>
    <row r="40" spans="1:126" x14ac:dyDescent="0.35">
      <c r="A40" s="1" t="s">
        <v>395</v>
      </c>
      <c r="B40" s="1" t="s">
        <v>396</v>
      </c>
      <c r="C40" s="1" t="s">
        <v>397</v>
      </c>
      <c r="D40" s="1" t="s">
        <v>398</v>
      </c>
      <c r="E40" s="1" t="s">
        <v>6</v>
      </c>
      <c r="F40" s="1" t="s">
        <v>8</v>
      </c>
      <c r="G40" s="1" t="s">
        <v>125</v>
      </c>
      <c r="H40" s="1" t="s">
        <v>14</v>
      </c>
      <c r="I40" s="1" t="s">
        <v>22</v>
      </c>
      <c r="J40" s="1" t="s">
        <v>21</v>
      </c>
      <c r="K40" s="1" t="s">
        <v>24</v>
      </c>
      <c r="L40" s="1" t="s">
        <v>23</v>
      </c>
      <c r="M40" s="1" t="s">
        <v>128</v>
      </c>
      <c r="N40" s="1" t="s">
        <v>127</v>
      </c>
      <c r="O40" s="1" t="s">
        <v>34</v>
      </c>
      <c r="P40" s="1" t="s">
        <v>129</v>
      </c>
      <c r="Q40" s="1" t="s">
        <v>130</v>
      </c>
      <c r="R40" s="1" t="s">
        <v>37</v>
      </c>
      <c r="S40" s="1" t="s">
        <v>132</v>
      </c>
      <c r="T40" s="1" t="s">
        <v>131</v>
      </c>
      <c r="U40" s="1" t="s">
        <v>133</v>
      </c>
      <c r="V40" s="1" t="s">
        <v>134</v>
      </c>
      <c r="W40" s="1" t="s">
        <v>48</v>
      </c>
      <c r="X40" s="1" t="s">
        <v>49</v>
      </c>
      <c r="Y40" s="1" t="s">
        <v>54</v>
      </c>
      <c r="Z40" s="1" t="s">
        <v>51</v>
      </c>
      <c r="AA40" s="1" t="s">
        <v>56</v>
      </c>
      <c r="AB40" s="1" t="s">
        <v>58</v>
      </c>
      <c r="AC40" s="1" t="s">
        <v>61</v>
      </c>
      <c r="AD40" s="1" t="s">
        <v>59</v>
      </c>
      <c r="AE40" s="1" t="s">
        <v>66</v>
      </c>
      <c r="AF40" s="1" t="s">
        <v>63</v>
      </c>
      <c r="AG40" s="1" t="s">
        <v>141</v>
      </c>
      <c r="AH40" s="1" t="s">
        <v>69</v>
      </c>
      <c r="AI40" s="1" t="s">
        <v>71</v>
      </c>
      <c r="AJ40" s="1" t="s">
        <v>72</v>
      </c>
      <c r="AK40" s="1" t="s">
        <v>76</v>
      </c>
      <c r="AL40" s="1" t="s">
        <v>78</v>
      </c>
      <c r="AM40" s="1" t="s">
        <v>82</v>
      </c>
      <c r="AN40" s="1" t="s">
        <v>81</v>
      </c>
      <c r="AO40" s="1" t="s">
        <v>142</v>
      </c>
      <c r="AP40" s="1" t="s">
        <v>86</v>
      </c>
      <c r="AQ40" s="1" t="s">
        <v>87</v>
      </c>
      <c r="AR40" s="1" t="s">
        <v>89</v>
      </c>
      <c r="AS40" s="1" t="s">
        <v>92</v>
      </c>
      <c r="AT40" s="1" t="s">
        <v>91</v>
      </c>
      <c r="AU40" s="1" t="s">
        <v>99</v>
      </c>
      <c r="AV40" s="1" t="s">
        <v>98</v>
      </c>
      <c r="AW40" s="1" t="s">
        <v>103</v>
      </c>
      <c r="AX40" s="1" t="s">
        <v>144</v>
      </c>
      <c r="AY40" s="1" t="s">
        <v>145</v>
      </c>
      <c r="AZ40" s="1" t="s">
        <v>104</v>
      </c>
      <c r="BA40" s="1" t="s">
        <v>110</v>
      </c>
      <c r="BB40" s="1" t="s">
        <v>108</v>
      </c>
      <c r="BC40" s="1" t="s">
        <v>147</v>
      </c>
      <c r="BD40" s="1" t="s">
        <v>114</v>
      </c>
      <c r="BE40" s="1" t="s">
        <v>117</v>
      </c>
      <c r="BF40" s="1" t="s">
        <v>148</v>
      </c>
      <c r="BG40" s="1" t="s">
        <v>122</v>
      </c>
      <c r="BH40" s="1" t="s">
        <v>149</v>
      </c>
      <c r="BI40" s="9" t="str">
        <f>IF($BH40="","",IF(E$2="most",VLOOKUP(E40,'Key 1'!$A:$B,2,0),IF(E$2="least",VLOOKUP(E40,'Key 1'!$A:$C,3,0),0)))</f>
        <v>A</v>
      </c>
      <c r="BJ40" s="9" t="str">
        <f>IF($BH40="","",IF(F$2="most",VLOOKUP(F40,'Key 1'!$A:$B,2,0),IF(F$2="least",VLOOKUP(F40,'Key 1'!$A:$C,3,0),0)))</f>
        <v>B</v>
      </c>
      <c r="BK40" s="9" t="str">
        <f>IF($BH40="","",IF(G$2="most",VLOOKUP(G40,'Key 1'!$A:$B,2,0),IF(G$2="least",VLOOKUP(G40,'Key 1'!$A:$C,3,0),0)))</f>
        <v>B</v>
      </c>
      <c r="BL40" s="9" t="str">
        <f>IF($BH40="","",IF(H$2="most",VLOOKUP(H40,'Key 1'!$A:$B,2,0),IF(H$2="least",VLOOKUP(H40,'Key 1'!$A:$C,3,0),0)))</f>
        <v>C</v>
      </c>
      <c r="BM40" s="9" t="str">
        <f>IF($BH40="","",IF(I$2="most",VLOOKUP(I40,'Key 1'!$A:$B,2,0),IF(I$2="least",VLOOKUP(I40,'Key 1'!$A:$C,3,0),0)))</f>
        <v>N</v>
      </c>
      <c r="BN40" s="9" t="str">
        <f>IF($BH40="","",IF(J$2="most",VLOOKUP(J40,'Key 1'!$A:$B,2,0),IF(J$2="least",VLOOKUP(J40,'Key 1'!$A:$C,3,0),0)))</f>
        <v>B</v>
      </c>
      <c r="BO40" s="9" t="str">
        <f>IF($BH40="","",IF(K$2="most",VLOOKUP(K40,'Key 1'!$A:$B,2,0),IF(K$2="least",VLOOKUP(K40,'Key 1'!$A:$C,3,0),0)))</f>
        <v>C</v>
      </c>
      <c r="BP40" s="9" t="str">
        <f>IF($BH40="","",IF(L$2="most",VLOOKUP(L40,'Key 1'!$A:$B,2,0),IF(L$2="least",VLOOKUP(L40,'Key 1'!$A:$C,3,0),0)))</f>
        <v>A</v>
      </c>
      <c r="BQ40" s="9" t="str">
        <f>IF($BH40="","",IF(M$2="most",VLOOKUP(M40,'Key 1'!$A:$B,2,0),IF(M$2="least",VLOOKUP(M40,'Key 1'!$A:$C,3,0),0)))</f>
        <v>C</v>
      </c>
      <c r="BR40" s="9" t="str">
        <f>IF($BH40="","",IF(N$2="most",VLOOKUP(N40,'Key 1'!$A:$B,2,0),IF(N$2="least",VLOOKUP(N40,'Key 1'!$A:$C,3,0),0)))</f>
        <v>B</v>
      </c>
      <c r="BS40" s="9" t="str">
        <f>IF($BH40="","",IF(O$2="most",VLOOKUP(O40,'Key 1'!$A:$B,2,0),IF(O$2="least",VLOOKUP(O40,'Key 1'!$A:$C,3,0),0)))</f>
        <v>N</v>
      </c>
      <c r="BT40" s="9" t="str">
        <f>IF($BH40="","",IF(P$2="most",VLOOKUP(P40,'Key 1'!$A:$B,2,0),IF(P$2="least",VLOOKUP(P40,'Key 1'!$A:$C,3,0),0)))</f>
        <v>N</v>
      </c>
      <c r="BU40" s="9" t="str">
        <f>IF($BH40="","",IF(Q$2="most",VLOOKUP(Q40,'Key 1'!$A:$B,2,0),IF(Q$2="least",VLOOKUP(Q40,'Key 1'!$A:$C,3,0),0)))</f>
        <v>C</v>
      </c>
      <c r="BV40" s="9" t="str">
        <f>IF($BH40="","",IF(R$2="most",VLOOKUP(R40,'Key 1'!$A:$B,2,0),IF(R$2="least",VLOOKUP(R40,'Key 1'!$A:$C,3,0),0)))</f>
        <v>B</v>
      </c>
      <c r="BW40" s="9" t="str">
        <f>IF($BH40="","",IF(S$2="most",VLOOKUP(S40,'Key 1'!$A:$B,2,0),IF(S$2="least",VLOOKUP(S40,'Key 1'!$A:$C,3,0),0)))</f>
        <v>C</v>
      </c>
      <c r="BX40" s="9" t="str">
        <f>IF($BH40="","",IF(T$2="most",VLOOKUP(T40,'Key 1'!$A:$B,2,0),IF(T$2="least",VLOOKUP(T40,'Key 1'!$A:$C,3,0),0)))</f>
        <v>A</v>
      </c>
      <c r="BY40" s="9" t="str">
        <f>IF($BH40="","",IF(U$2="most",VLOOKUP(U40,'Key 1'!$A:$B,2,0),IF(U$2="least",VLOOKUP(U40,'Key 1'!$A:$C,3,0),0)))</f>
        <v>C</v>
      </c>
      <c r="BZ40" s="9" t="str">
        <f>IF($BH40="","",IF(V$2="most",VLOOKUP(V40,'Key 1'!$A:$B,2,0),IF(V$2="least",VLOOKUP(V40,'Key 1'!$A:$C,3,0),0)))</f>
        <v>A</v>
      </c>
      <c r="CA40" s="9" t="str">
        <f>IF($BH40="","",IF(W$2="most",VLOOKUP(W40,'Key 1'!$A:$B,2,0),IF(W$2="least",VLOOKUP(W40,'Key 1'!$A:$C,3,0),0)))</f>
        <v>A</v>
      </c>
      <c r="CB40" s="9" t="str">
        <f>IF($BH40="","",IF(X$2="most",VLOOKUP(X40,'Key 1'!$A:$B,2,0),IF(X$2="least",VLOOKUP(X40,'Key 1'!$A:$C,3,0),0)))</f>
        <v>D</v>
      </c>
      <c r="CC40" s="9" t="str">
        <f>IF($BH40="","",IF(Y$2="most",VLOOKUP(Y40,'Key 1'!$A:$B,2,0),IF(Y$2="least",VLOOKUP(Y40,'Key 1'!$A:$C,3,0),0)))</f>
        <v>A</v>
      </c>
      <c r="CD40" s="9" t="str">
        <f>IF($BH40="","",IF(Z$2="most",VLOOKUP(Z40,'Key 1'!$A:$B,2,0),IF(Z$2="least",VLOOKUP(Z40,'Key 1'!$A:$C,3,0),0)))</f>
        <v>C</v>
      </c>
      <c r="CE40" s="9" t="str">
        <f>IF($BH40="","",IF(AA$2="most",VLOOKUP(AA40,'Key 1'!$A:$B,2,0),IF(AA$2="least",VLOOKUP(AA40,'Key 1'!$A:$C,3,0),0)))</f>
        <v>D</v>
      </c>
      <c r="CF40" s="9" t="str">
        <f>IF($BH40="","",IF(AB$2="most",VLOOKUP(AB40,'Key 1'!$A:$B,2,0),IF(AB$2="least",VLOOKUP(AB40,'Key 1'!$A:$C,3,0),0)))</f>
        <v>B</v>
      </c>
      <c r="CG40" s="9" t="str">
        <f>IF($BH40="","",IF(AC$2="most",VLOOKUP(AC40,'Key 1'!$A:$B,2,0),IF(AC$2="least",VLOOKUP(AC40,'Key 1'!$A:$C,3,0),0)))</f>
        <v>A</v>
      </c>
      <c r="CH40" s="9" t="str">
        <f>IF($BH40="","",IF(AD$2="most",VLOOKUP(AD40,'Key 1'!$A:$B,2,0),IF(AD$2="least",VLOOKUP(AD40,'Key 1'!$A:$C,3,0),0)))</f>
        <v>B</v>
      </c>
      <c r="CI40" s="9" t="str">
        <f>IF($BH40="","",IF(AE$2="most",VLOOKUP(AE40,'Key 1'!$A:$B,2,0),IF(AE$2="least",VLOOKUP(AE40,'Key 1'!$A:$C,3,0),0)))</f>
        <v>A</v>
      </c>
      <c r="CJ40" s="9" t="str">
        <f>IF($BH40="","",IF(AF$2="most",VLOOKUP(AF40,'Key 1'!$A:$B,2,0),IF(AF$2="least",VLOOKUP(AF40,'Key 1'!$A:$C,3,0),0)))</f>
        <v>C</v>
      </c>
      <c r="CK40" s="9" t="str">
        <f>IF($BH40="","",IF(AG$2="most",VLOOKUP(AG40,'Key 1'!$A:$B,2,0),IF(AG$2="least",VLOOKUP(AG40,'Key 1'!$A:$C,3,0),0)))</f>
        <v>C</v>
      </c>
      <c r="CL40" s="9" t="str">
        <f>IF($BH40="","",IF(AH$2="most",VLOOKUP(AH40,'Key 1'!$A:$B,2,0),IF(AH$2="least",VLOOKUP(AH40,'Key 1'!$A:$C,3,0),0)))</f>
        <v>B</v>
      </c>
      <c r="CM40" s="9" t="str">
        <f>IF($BH40="","",IF(AI$2="most",VLOOKUP(AI40,'Key 1'!$A:$B,2,0),IF(AI$2="least",VLOOKUP(AI40,'Key 1'!$A:$C,3,0),0)))</f>
        <v>C</v>
      </c>
      <c r="CN40" s="9" t="str">
        <f>IF($BH40="","",IF(AJ$2="most",VLOOKUP(AJ40,'Key 1'!$A:$B,2,0),IF(AJ$2="least",VLOOKUP(AJ40,'Key 1'!$A:$C,3,0),0)))</f>
        <v>B</v>
      </c>
      <c r="CO40" s="9" t="str">
        <f>IF($BH40="","",IF(AK$2="most",VLOOKUP(AK40,'Key 1'!$A:$B,2,0),IF(AK$2="least",VLOOKUP(AK40,'Key 1'!$A:$C,3,0),0)))</f>
        <v>D</v>
      </c>
      <c r="CP40" s="9" t="str">
        <f>IF($BH40="","",IF(AL$2="most",VLOOKUP(AL40,'Key 1'!$A:$B,2,0),IF(AL$2="least",VLOOKUP(AL40,'Key 1'!$A:$C,3,0),0)))</f>
        <v>C</v>
      </c>
      <c r="CQ40" s="9" t="str">
        <f>IF($BH40="","",IF(AM$2="most",VLOOKUP(AM40,'Key 1'!$A:$B,2,0),IF(AM$2="least",VLOOKUP(AM40,'Key 1'!$A:$C,3,0),0)))</f>
        <v>A</v>
      </c>
      <c r="CR40" s="9" t="str">
        <f>IF($BH40="","",IF(AN$2="most",VLOOKUP(AN40,'Key 1'!$A:$B,2,0),IF(AN$2="least",VLOOKUP(AN40,'Key 1'!$A:$C,3,0),0)))</f>
        <v>C</v>
      </c>
      <c r="CS40" s="9" t="str">
        <f>IF($BH40="","",IF(AO$2="most",VLOOKUP(AO40,'Key 1'!$A:$B,2,0),IF(AO$2="least",VLOOKUP(AO40,'Key 1'!$A:$C,3,0),0)))</f>
        <v>D</v>
      </c>
      <c r="CT40" s="9" t="str">
        <f>IF($BH40="","",IF(AP$2="most",VLOOKUP(AP40,'Key 1'!$A:$B,2,0),IF(AP$2="least",VLOOKUP(AP40,'Key 1'!$A:$C,3,0),0)))</f>
        <v>C</v>
      </c>
      <c r="CU40" s="9" t="str">
        <f>IF($BH40="","",IF(AQ$2="most",VLOOKUP(AQ40,'Key 1'!$A:$B,2,0),IF(AQ$2="least",VLOOKUP(AQ40,'Key 1'!$A:$C,3,0),0)))</f>
        <v>A</v>
      </c>
      <c r="CV40" s="9" t="str">
        <f>IF($BH40="","",IF(AR$2="most",VLOOKUP(AR40,'Key 1'!$A:$B,2,0),IF(AR$2="least",VLOOKUP(AR40,'Key 1'!$A:$C,3,0),0)))</f>
        <v>C</v>
      </c>
      <c r="CW40" s="9" t="str">
        <f>IF($BH40="","",IF(AS$2="most",VLOOKUP(AS40,'Key 1'!$A:$B,2,0),IF(AS$2="least",VLOOKUP(AS40,'Key 1'!$A:$C,3,0),0)))</f>
        <v>D</v>
      </c>
      <c r="CX40" s="9" t="str">
        <f>IF($BH40="","",IF(AT$2="most",VLOOKUP(AT40,'Key 1'!$A:$B,2,0),IF(AT$2="least",VLOOKUP(AT40,'Key 1'!$A:$C,3,0),0)))</f>
        <v>C</v>
      </c>
      <c r="CY40" s="9" t="str">
        <f>IF($BH40="","",IF(AU$2="most",VLOOKUP(AU40,'Key 1'!$A:$B,2,0),IF(AU$2="least",VLOOKUP(AU40,'Key 1'!$A:$C,3,0),0)))</f>
        <v>D</v>
      </c>
      <c r="CZ40" s="9" t="str">
        <f>IF($BH40="","",IF(AV$2="most",VLOOKUP(AV40,'Key 1'!$A:$B,2,0),IF(AV$2="least",VLOOKUP(AV40,'Key 1'!$A:$C,3,0),0)))</f>
        <v>B</v>
      </c>
      <c r="DA40" s="9" t="str">
        <f>IF($BH40="","",IF(AW$2="most",VLOOKUP(AW40,'Key 1'!$A:$B,2,0),IF(AW$2="least",VLOOKUP(AW40,'Key 1'!$A:$C,3,0),0)))</f>
        <v>D</v>
      </c>
      <c r="DB40" s="9" t="str">
        <f>IF($BH40="","",IF(AX$2="most",VLOOKUP(AX40,'Key 1'!$A:$B,2,0),IF(AX$2="least",VLOOKUP(AX40,'Key 1'!$A:$C,3,0),0)))</f>
        <v>B</v>
      </c>
      <c r="DC40" s="9" t="str">
        <f>IF($BH40="","",IF(AY$2="most",VLOOKUP(AY40,'Key 1'!$A:$B,2,0),IF(AY$2="least",VLOOKUP(AY40,'Key 1'!$A:$C,3,0),0)))</f>
        <v>D</v>
      </c>
      <c r="DD40" s="9" t="str">
        <f>IF($BH40="","",IF(AZ$2="most",VLOOKUP(AZ40,'Key 1'!$A:$B,2,0),IF(AZ$2="least",VLOOKUP(AZ40,'Key 1'!$A:$C,3,0),0)))</f>
        <v>A</v>
      </c>
      <c r="DE40" s="9" t="str">
        <f>IF($BH40="","",IF(BA$2="most",VLOOKUP(BA40,'Key 1'!$A:$B,2,0),IF(BA$2="least",VLOOKUP(BA40,'Key 1'!$A:$C,3,0),0)))</f>
        <v>D</v>
      </c>
      <c r="DF40" s="9" t="str">
        <f>IF($BH40="","",IF(BB$2="most",VLOOKUP(BB40,'Key 1'!$A:$B,2,0),IF(BB$2="least",VLOOKUP(BB40,'Key 1'!$A:$C,3,0),0)))</f>
        <v>B</v>
      </c>
      <c r="DG40" s="9" t="str">
        <f>IF($BH40="","",IF(BC$2="most",VLOOKUP(BC40,'Key 1'!$A:$B,2,0),IF(BC$2="least",VLOOKUP(BC40,'Key 1'!$A:$C,3,0),0)))</f>
        <v>D</v>
      </c>
      <c r="DH40" s="9" t="str">
        <f>IF($BH40="","",IF(BD$2="most",VLOOKUP(BD40,'Key 1'!$A:$B,2,0),IF(BD$2="least",VLOOKUP(BD40,'Key 1'!$A:$C,3,0),0)))</f>
        <v>B</v>
      </c>
      <c r="DI40" s="9" t="str">
        <f>IF($BH40="","",IF(BE$2="most",VLOOKUP(BE40,'Key 1'!$A:$B,2,0),IF(BE$2="least",VLOOKUP(BE40,'Key 1'!$A:$C,3,0),0)))</f>
        <v>D</v>
      </c>
      <c r="DJ40" s="9" t="str">
        <f>IF($BH40="","",IF(BF$2="most",VLOOKUP(BF40,'Key 1'!$A:$B,2,0),IF(BF$2="least",VLOOKUP(BF40,'Key 1'!$A:$C,3,0),0)))</f>
        <v>B</v>
      </c>
      <c r="DK40" s="9" t="str">
        <f>IF($BH40="","",IF(BG$2="most",VLOOKUP(BG40,'Key 1'!$A:$B,2,0),IF(BG$2="least",VLOOKUP(BG40,'Key 1'!$A:$C,3,0),0)))</f>
        <v>A</v>
      </c>
      <c r="DL40" s="9" t="str">
        <f>IF($BH40="","",IF(BH$2="most",VLOOKUP(BH40,'Key 1'!$A:$B,2,0),IF(BH$2="least",VLOOKUP(BH40,'Key 1'!$A:$C,3,0),0)))</f>
        <v>B</v>
      </c>
      <c r="DM40" s="9">
        <f t="shared" si="50"/>
        <v>8</v>
      </c>
      <c r="DN40" s="9">
        <f t="shared" si="51"/>
        <v>1</v>
      </c>
      <c r="DO40" s="9">
        <f t="shared" si="52"/>
        <v>7</v>
      </c>
      <c r="DP40" s="9">
        <f t="shared" si="53"/>
        <v>10</v>
      </c>
      <c r="DQ40" s="9">
        <f t="shared" si="54"/>
        <v>2</v>
      </c>
      <c r="DR40" s="9">
        <f t="shared" si="55"/>
        <v>4</v>
      </c>
      <c r="DS40" s="9">
        <f t="shared" si="56"/>
        <v>14</v>
      </c>
      <c r="DT40" s="9">
        <f t="shared" si="57"/>
        <v>8</v>
      </c>
      <c r="DU40" s="9">
        <f t="shared" si="58"/>
        <v>1</v>
      </c>
      <c r="DV40" s="9">
        <f t="shared" si="59"/>
        <v>1</v>
      </c>
    </row>
    <row r="41" spans="1:126" x14ac:dyDescent="0.35">
      <c r="A41" s="1" t="s">
        <v>399</v>
      </c>
      <c r="B41" s="1" t="s">
        <v>400</v>
      </c>
      <c r="C41" s="1" t="s">
        <v>401</v>
      </c>
      <c r="D41" s="1" t="s">
        <v>402</v>
      </c>
      <c r="E41" s="1" t="s">
        <v>124</v>
      </c>
      <c r="F41" s="1" t="s">
        <v>12</v>
      </c>
      <c r="G41" s="1" t="s">
        <v>125</v>
      </c>
      <c r="H41" s="1" t="s">
        <v>16</v>
      </c>
      <c r="I41" s="1" t="s">
        <v>20</v>
      </c>
      <c r="J41" s="1" t="s">
        <v>21</v>
      </c>
      <c r="K41" s="1" t="s">
        <v>26</v>
      </c>
      <c r="L41" s="1" t="s">
        <v>23</v>
      </c>
      <c r="M41" s="1" t="s">
        <v>128</v>
      </c>
      <c r="N41" s="1" t="s">
        <v>30</v>
      </c>
      <c r="O41" s="1" t="s">
        <v>129</v>
      </c>
      <c r="P41" s="1" t="s">
        <v>31</v>
      </c>
      <c r="Q41" s="1" t="s">
        <v>130</v>
      </c>
      <c r="R41" s="1" t="s">
        <v>35</v>
      </c>
      <c r="S41" s="1" t="s">
        <v>132</v>
      </c>
      <c r="T41" s="1" t="s">
        <v>42</v>
      </c>
      <c r="U41" s="1" t="s">
        <v>135</v>
      </c>
      <c r="V41" s="1" t="s">
        <v>134</v>
      </c>
      <c r="W41" s="1" t="s">
        <v>48</v>
      </c>
      <c r="X41" s="1" t="s">
        <v>136</v>
      </c>
      <c r="Y41" s="1" t="s">
        <v>53</v>
      </c>
      <c r="Z41" s="1" t="s">
        <v>51</v>
      </c>
      <c r="AA41" s="1" t="s">
        <v>138</v>
      </c>
      <c r="AB41" s="1" t="s">
        <v>58</v>
      </c>
      <c r="AC41" s="1" t="s">
        <v>140</v>
      </c>
      <c r="AD41" s="1" t="s">
        <v>62</v>
      </c>
      <c r="AE41" s="1" t="s">
        <v>66</v>
      </c>
      <c r="AF41" s="1" t="s">
        <v>63</v>
      </c>
      <c r="AG41" s="1" t="s">
        <v>141</v>
      </c>
      <c r="AH41" s="1" t="s">
        <v>69</v>
      </c>
      <c r="AI41" s="1" t="s">
        <v>71</v>
      </c>
      <c r="AJ41" s="1" t="s">
        <v>73</v>
      </c>
      <c r="AK41" s="1" t="s">
        <v>76</v>
      </c>
      <c r="AL41" s="1" t="s">
        <v>78</v>
      </c>
      <c r="AM41" s="1" t="s">
        <v>81</v>
      </c>
      <c r="AN41" s="1" t="s">
        <v>82</v>
      </c>
      <c r="AO41" s="1" t="s">
        <v>142</v>
      </c>
      <c r="AP41" s="1" t="s">
        <v>86</v>
      </c>
      <c r="AQ41" s="1" t="s">
        <v>89</v>
      </c>
      <c r="AR41" s="1" t="s">
        <v>88</v>
      </c>
      <c r="AS41" s="1" t="s">
        <v>143</v>
      </c>
      <c r="AT41" s="1" t="s">
        <v>93</v>
      </c>
      <c r="AU41" s="1" t="s">
        <v>99</v>
      </c>
      <c r="AV41" s="1" t="s">
        <v>97</v>
      </c>
      <c r="AW41" s="1" t="s">
        <v>101</v>
      </c>
      <c r="AX41" s="1" t="s">
        <v>103</v>
      </c>
      <c r="AY41" s="1" t="s">
        <v>145</v>
      </c>
      <c r="AZ41" s="1" t="s">
        <v>146</v>
      </c>
      <c r="BA41" s="1" t="s">
        <v>109</v>
      </c>
      <c r="BB41" s="1" t="s">
        <v>108</v>
      </c>
      <c r="BC41" s="1" t="s">
        <v>113</v>
      </c>
      <c r="BD41" s="1" t="s">
        <v>112</v>
      </c>
      <c r="BE41" s="1" t="s">
        <v>118</v>
      </c>
      <c r="BF41" s="1" t="s">
        <v>148</v>
      </c>
      <c r="BG41" s="1" t="s">
        <v>149</v>
      </c>
      <c r="BH41" s="1" t="s">
        <v>122</v>
      </c>
      <c r="BI41" s="9" t="str">
        <f>IF($BH41="","",IF(E$2="most",VLOOKUP(E41,'Key 1'!$A:$B,2,0),IF(E$2="least",VLOOKUP(E41,'Key 1'!$A:$C,3,0),0)))</f>
        <v>C</v>
      </c>
      <c r="BJ41" s="9" t="str">
        <f>IF($BH41="","",IF(F$2="most",VLOOKUP(F41,'Key 1'!$A:$B,2,0),IF(F$2="least",VLOOKUP(F41,'Key 1'!$A:$C,3,0),0)))</f>
        <v>D</v>
      </c>
      <c r="BK41" s="9" t="str">
        <f>IF($BH41="","",IF(G$2="most",VLOOKUP(G41,'Key 1'!$A:$B,2,0),IF(G$2="least",VLOOKUP(G41,'Key 1'!$A:$C,3,0),0)))</f>
        <v>B</v>
      </c>
      <c r="BL41" s="9" t="str">
        <f>IF($BH41="","",IF(H$2="most",VLOOKUP(H41,'Key 1'!$A:$B,2,0),IF(H$2="least",VLOOKUP(H41,'Key 1'!$A:$C,3,0),0)))</f>
        <v>A</v>
      </c>
      <c r="BM41" s="9" t="str">
        <f>IF($BH41="","",IF(I$2="most",VLOOKUP(I41,'Key 1'!$A:$B,2,0),IF(I$2="least",VLOOKUP(I41,'Key 1'!$A:$C,3,0),0)))</f>
        <v>C</v>
      </c>
      <c r="BN41" s="9" t="str">
        <f>IF($BH41="","",IF(J$2="most",VLOOKUP(J41,'Key 1'!$A:$B,2,0),IF(J$2="least",VLOOKUP(J41,'Key 1'!$A:$C,3,0),0)))</f>
        <v>B</v>
      </c>
      <c r="BO41" s="9" t="str">
        <f>IF($BH41="","",IF(K$2="most",VLOOKUP(K41,'Key 1'!$A:$B,2,0),IF(K$2="least",VLOOKUP(K41,'Key 1'!$A:$C,3,0),0)))</f>
        <v>B</v>
      </c>
      <c r="BP41" s="9" t="str">
        <f>IF($BH41="","",IF(L$2="most",VLOOKUP(L41,'Key 1'!$A:$B,2,0),IF(L$2="least",VLOOKUP(L41,'Key 1'!$A:$C,3,0),0)))</f>
        <v>A</v>
      </c>
      <c r="BQ41" s="9" t="str">
        <f>IF($BH41="","",IF(M$2="most",VLOOKUP(M41,'Key 1'!$A:$B,2,0),IF(M$2="least",VLOOKUP(M41,'Key 1'!$A:$C,3,0),0)))</f>
        <v>C</v>
      </c>
      <c r="BR41" s="9" t="str">
        <f>IF($BH41="","",IF(N$2="most",VLOOKUP(N41,'Key 1'!$A:$B,2,0),IF(N$2="least",VLOOKUP(N41,'Key 1'!$A:$C,3,0),0)))</f>
        <v>D</v>
      </c>
      <c r="BS41" s="9" t="str">
        <f>IF($BH41="","",IF(O$2="most",VLOOKUP(O41,'Key 1'!$A:$B,2,0),IF(O$2="least",VLOOKUP(O41,'Key 1'!$A:$C,3,0),0)))</f>
        <v>A</v>
      </c>
      <c r="BT41" s="9" t="str">
        <f>IF($BH41="","",IF(P$2="most",VLOOKUP(P41,'Key 1'!$A:$B,2,0),IF(P$2="least",VLOOKUP(P41,'Key 1'!$A:$C,3,0),0)))</f>
        <v>D</v>
      </c>
      <c r="BU41" s="9" t="str">
        <f>IF($BH41="","",IF(Q$2="most",VLOOKUP(Q41,'Key 1'!$A:$B,2,0),IF(Q$2="least",VLOOKUP(Q41,'Key 1'!$A:$C,3,0),0)))</f>
        <v>C</v>
      </c>
      <c r="BV41" s="9" t="str">
        <f>IF($BH41="","",IF(R$2="most",VLOOKUP(R41,'Key 1'!$A:$B,2,0),IF(R$2="least",VLOOKUP(R41,'Key 1'!$A:$C,3,0),0)))</f>
        <v>A</v>
      </c>
      <c r="BW41" s="9" t="str">
        <f>IF($BH41="","",IF(S$2="most",VLOOKUP(S41,'Key 1'!$A:$B,2,0),IF(S$2="least",VLOOKUP(S41,'Key 1'!$A:$C,3,0),0)))</f>
        <v>C</v>
      </c>
      <c r="BX41" s="9" t="str">
        <f>IF($BH41="","",IF(T$2="most",VLOOKUP(T41,'Key 1'!$A:$B,2,0),IF(T$2="least",VLOOKUP(T41,'Key 1'!$A:$C,3,0),0)))</f>
        <v>B</v>
      </c>
      <c r="BY41" s="9" t="str">
        <f>IF($BH41="","",IF(U$2="most",VLOOKUP(U41,'Key 1'!$A:$B,2,0),IF(U$2="least",VLOOKUP(U41,'Key 1'!$A:$C,3,0),0)))</f>
        <v>B</v>
      </c>
      <c r="BZ41" s="9" t="str">
        <f>IF($BH41="","",IF(V$2="most",VLOOKUP(V41,'Key 1'!$A:$B,2,0),IF(V$2="least",VLOOKUP(V41,'Key 1'!$A:$C,3,0),0)))</f>
        <v>A</v>
      </c>
      <c r="CA41" s="9" t="str">
        <f>IF($BH41="","",IF(W$2="most",VLOOKUP(W41,'Key 1'!$A:$B,2,0),IF(W$2="least",VLOOKUP(W41,'Key 1'!$A:$C,3,0),0)))</f>
        <v>A</v>
      </c>
      <c r="CB41" s="9" t="str">
        <f>IF($BH41="","",IF(X$2="most",VLOOKUP(X41,'Key 1'!$A:$B,2,0),IF(X$2="least",VLOOKUP(X41,'Key 1'!$A:$C,3,0),0)))</f>
        <v>C</v>
      </c>
      <c r="CC41" s="9" t="str">
        <f>IF($BH41="","",IF(Y$2="most",VLOOKUP(Y41,'Key 1'!$A:$B,2,0),IF(Y$2="least",VLOOKUP(Y41,'Key 1'!$A:$C,3,0),0)))</f>
        <v>B</v>
      </c>
      <c r="CD41" s="9" t="str">
        <f>IF($BH41="","",IF(Z$2="most",VLOOKUP(Z41,'Key 1'!$A:$B,2,0),IF(Z$2="least",VLOOKUP(Z41,'Key 1'!$A:$C,3,0),0)))</f>
        <v>C</v>
      </c>
      <c r="CE41" s="9" t="str">
        <f>IF($BH41="","",IF(AA$2="most",VLOOKUP(AA41,'Key 1'!$A:$B,2,0),IF(AA$2="least",VLOOKUP(AA41,'Key 1'!$A:$C,3,0),0)))</f>
        <v>A</v>
      </c>
      <c r="CF41" s="9" t="str">
        <f>IF($BH41="","",IF(AB$2="most",VLOOKUP(AB41,'Key 1'!$A:$B,2,0),IF(AB$2="least",VLOOKUP(AB41,'Key 1'!$A:$C,3,0),0)))</f>
        <v>B</v>
      </c>
      <c r="CG41" s="9" t="str">
        <f>IF($BH41="","",IF(AC$2="most",VLOOKUP(AC41,'Key 1'!$A:$B,2,0),IF(AC$2="least",VLOOKUP(AC41,'Key 1'!$A:$C,3,0),0)))</f>
        <v>D</v>
      </c>
      <c r="CH41" s="9" t="str">
        <f>IF($BH41="","",IF(AD$2="most",VLOOKUP(AD41,'Key 1'!$A:$B,2,0),IF(AD$2="least",VLOOKUP(AD41,'Key 1'!$A:$C,3,0),0)))</f>
        <v>C</v>
      </c>
      <c r="CI41" s="9" t="str">
        <f>IF($BH41="","",IF(AE$2="most",VLOOKUP(AE41,'Key 1'!$A:$B,2,0),IF(AE$2="least",VLOOKUP(AE41,'Key 1'!$A:$C,3,0),0)))</f>
        <v>A</v>
      </c>
      <c r="CJ41" s="9" t="str">
        <f>IF($BH41="","",IF(AF$2="most",VLOOKUP(AF41,'Key 1'!$A:$B,2,0),IF(AF$2="least",VLOOKUP(AF41,'Key 1'!$A:$C,3,0),0)))</f>
        <v>C</v>
      </c>
      <c r="CK41" s="9" t="str">
        <f>IF($BH41="","",IF(AG$2="most",VLOOKUP(AG41,'Key 1'!$A:$B,2,0),IF(AG$2="least",VLOOKUP(AG41,'Key 1'!$A:$C,3,0),0)))</f>
        <v>C</v>
      </c>
      <c r="CL41" s="9" t="str">
        <f>IF($BH41="","",IF(AH$2="most",VLOOKUP(AH41,'Key 1'!$A:$B,2,0),IF(AH$2="least",VLOOKUP(AH41,'Key 1'!$A:$C,3,0),0)))</f>
        <v>B</v>
      </c>
      <c r="CM41" s="9" t="str">
        <f>IF($BH41="","",IF(AI$2="most",VLOOKUP(AI41,'Key 1'!$A:$B,2,0),IF(AI$2="least",VLOOKUP(AI41,'Key 1'!$A:$C,3,0),0)))</f>
        <v>C</v>
      </c>
      <c r="CN41" s="9" t="str">
        <f>IF($BH41="","",IF(AJ$2="most",VLOOKUP(AJ41,'Key 1'!$A:$B,2,0),IF(AJ$2="least",VLOOKUP(AJ41,'Key 1'!$A:$C,3,0),0)))</f>
        <v>D</v>
      </c>
      <c r="CO41" s="9" t="str">
        <f>IF($BH41="","",IF(AK$2="most",VLOOKUP(AK41,'Key 1'!$A:$B,2,0),IF(AK$2="least",VLOOKUP(AK41,'Key 1'!$A:$C,3,0),0)))</f>
        <v>D</v>
      </c>
      <c r="CP41" s="9" t="str">
        <f>IF($BH41="","",IF(AL$2="most",VLOOKUP(AL41,'Key 1'!$A:$B,2,0),IF(AL$2="least",VLOOKUP(AL41,'Key 1'!$A:$C,3,0),0)))</f>
        <v>C</v>
      </c>
      <c r="CQ41" s="9" t="str">
        <f>IF($BH41="","",IF(AM$2="most",VLOOKUP(AM41,'Key 1'!$A:$B,2,0),IF(AM$2="least",VLOOKUP(AM41,'Key 1'!$A:$C,3,0),0)))</f>
        <v>C</v>
      </c>
      <c r="CR41" s="9" t="str">
        <f>IF($BH41="","",IF(AN$2="most",VLOOKUP(AN41,'Key 1'!$A:$B,2,0),IF(AN$2="least",VLOOKUP(AN41,'Key 1'!$A:$C,3,0),0)))</f>
        <v>A</v>
      </c>
      <c r="CS41" s="9" t="str">
        <f>IF($BH41="","",IF(AO$2="most",VLOOKUP(AO41,'Key 1'!$A:$B,2,0),IF(AO$2="least",VLOOKUP(AO41,'Key 1'!$A:$C,3,0),0)))</f>
        <v>D</v>
      </c>
      <c r="CT41" s="9" t="str">
        <f>IF($BH41="","",IF(AP$2="most",VLOOKUP(AP41,'Key 1'!$A:$B,2,0),IF(AP$2="least",VLOOKUP(AP41,'Key 1'!$A:$C,3,0),0)))</f>
        <v>C</v>
      </c>
      <c r="CU41" s="9" t="str">
        <f>IF($BH41="","",IF(AQ$2="most",VLOOKUP(AQ41,'Key 1'!$A:$B,2,0),IF(AQ$2="least",VLOOKUP(AQ41,'Key 1'!$A:$C,3,0),0)))</f>
        <v>N</v>
      </c>
      <c r="CV41" s="9" t="str">
        <f>IF($BH41="","",IF(AR$2="most",VLOOKUP(AR41,'Key 1'!$A:$B,2,0),IF(AR$2="least",VLOOKUP(AR41,'Key 1'!$A:$C,3,0),0)))</f>
        <v>D</v>
      </c>
      <c r="CW41" s="9" t="str">
        <f>IF($BH41="","",IF(AS$2="most",VLOOKUP(AS41,'Key 1'!$A:$B,2,0),IF(AS$2="least",VLOOKUP(AS41,'Key 1'!$A:$C,3,0),0)))</f>
        <v>B</v>
      </c>
      <c r="CX41" s="9" t="str">
        <f>IF($BH41="","",IF(AT$2="most",VLOOKUP(AT41,'Key 1'!$A:$B,2,0),IF(AT$2="least",VLOOKUP(AT41,'Key 1'!$A:$C,3,0),0)))</f>
        <v>S</v>
      </c>
      <c r="CY41" s="9" t="str">
        <f>IF($BH41="","",IF(AU$2="most",VLOOKUP(AU41,'Key 1'!$A:$B,2,0),IF(AU$2="least",VLOOKUP(AU41,'Key 1'!$A:$C,3,0),0)))</f>
        <v>D</v>
      </c>
      <c r="CZ41" s="9" t="str">
        <f>IF($BH41="","",IF(AV$2="most",VLOOKUP(AV41,'Key 1'!$A:$B,2,0),IF(AV$2="least",VLOOKUP(AV41,'Key 1'!$A:$C,3,0),0)))</f>
        <v>C</v>
      </c>
      <c r="DA41" s="9" t="str">
        <f>IF($BH41="","",IF(AW$2="most",VLOOKUP(AW41,'Key 1'!$A:$B,2,0),IF(AW$2="least",VLOOKUP(AW41,'Key 1'!$A:$C,3,0),0)))</f>
        <v>C</v>
      </c>
      <c r="DB41" s="9" t="str">
        <f>IF($BH41="","",IF(AX$2="most",VLOOKUP(AX41,'Key 1'!$A:$B,2,0),IF(AX$2="least",VLOOKUP(AX41,'Key 1'!$A:$C,3,0),0)))</f>
        <v>D</v>
      </c>
      <c r="DC41" s="9" t="str">
        <f>IF($BH41="","",IF(AY$2="most",VLOOKUP(AY41,'Key 1'!$A:$B,2,0),IF(AY$2="least",VLOOKUP(AY41,'Key 1'!$A:$C,3,0),0)))</f>
        <v>D</v>
      </c>
      <c r="DD41" s="9" t="str">
        <f>IF($BH41="","",IF(AZ$2="most",VLOOKUP(AZ41,'Key 1'!$A:$B,2,0),IF(AZ$2="least",VLOOKUP(AZ41,'Key 1'!$A:$C,3,0),0)))</f>
        <v>C</v>
      </c>
      <c r="DE41" s="9" t="str">
        <f>IF($BH41="","",IF(BA$2="most",VLOOKUP(BA41,'Key 1'!$A:$B,2,0),IF(BA$2="least",VLOOKUP(BA41,'Key 1'!$A:$C,3,0),0)))</f>
        <v>C</v>
      </c>
      <c r="DF41" s="9" t="str">
        <f>IF($BH41="","",IF(BB$2="most",VLOOKUP(BB41,'Key 1'!$A:$B,2,0),IF(BB$2="least",VLOOKUP(BB41,'Key 1'!$A:$C,3,0),0)))</f>
        <v>B</v>
      </c>
      <c r="DG41" s="9" t="str">
        <f>IF($BH41="","",IF(BC$2="most",VLOOKUP(BC41,'Key 1'!$A:$B,2,0),IF(BC$2="least",VLOOKUP(BC41,'Key 1'!$A:$C,3,0),0)))</f>
        <v>C</v>
      </c>
      <c r="DH41" s="9" t="str">
        <f>IF($BH41="","",IF(BD$2="most",VLOOKUP(BD41,'Key 1'!$A:$B,2,0),IF(BD$2="least",VLOOKUP(BD41,'Key 1'!$A:$C,3,0),0)))</f>
        <v>A</v>
      </c>
      <c r="DI41" s="9" t="str">
        <f>IF($BH41="","",IF(BE$2="most",VLOOKUP(BE41,'Key 1'!$A:$B,2,0),IF(BE$2="least",VLOOKUP(BE41,'Key 1'!$A:$C,3,0),0)))</f>
        <v>A</v>
      </c>
      <c r="DJ41" s="9" t="str">
        <f>IF($BH41="","",IF(BF$2="most",VLOOKUP(BF41,'Key 1'!$A:$B,2,0),IF(BF$2="least",VLOOKUP(BF41,'Key 1'!$A:$C,3,0),0)))</f>
        <v>B</v>
      </c>
      <c r="DK41" s="9" t="str">
        <f>IF($BH41="","",IF(BG$2="most",VLOOKUP(BG41,'Key 1'!$A:$B,2,0),IF(BG$2="least",VLOOKUP(BG41,'Key 1'!$A:$C,3,0),0)))</f>
        <v>B</v>
      </c>
      <c r="DL41" s="9" t="str">
        <f>IF($BH41="","",IF(BH$2="most",VLOOKUP(BH41,'Key 1'!$A:$B,2,0),IF(BH$2="least",VLOOKUP(BH41,'Key 1'!$A:$C,3,0),0)))</f>
        <v>A</v>
      </c>
      <c r="DM41" s="9">
        <f t="shared" si="50"/>
        <v>5</v>
      </c>
      <c r="DN41" s="9">
        <f t="shared" si="51"/>
        <v>6</v>
      </c>
      <c r="DO41" s="9">
        <f t="shared" si="52"/>
        <v>11</v>
      </c>
      <c r="DP41" s="9">
        <f t="shared" si="53"/>
        <v>5</v>
      </c>
      <c r="DQ41" s="9">
        <f t="shared" si="54"/>
        <v>1</v>
      </c>
      <c r="DR41" s="9">
        <f t="shared" si="55"/>
        <v>7</v>
      </c>
      <c r="DS41" s="9">
        <f t="shared" si="56"/>
        <v>6</v>
      </c>
      <c r="DT41" s="9">
        <f t="shared" si="57"/>
        <v>8</v>
      </c>
      <c r="DU41" s="9">
        <f t="shared" si="58"/>
        <v>6</v>
      </c>
      <c r="DV41" s="9">
        <f t="shared" si="59"/>
        <v>0</v>
      </c>
    </row>
    <row r="42" spans="1:126" x14ac:dyDescent="0.35">
      <c r="A42" s="1" t="s">
        <v>403</v>
      </c>
      <c r="B42" s="1" t="s">
        <v>404</v>
      </c>
      <c r="C42" s="1" t="s">
        <v>405</v>
      </c>
      <c r="D42" s="1" t="s">
        <v>406</v>
      </c>
      <c r="E42" s="1" t="s">
        <v>6</v>
      </c>
      <c r="F42" s="1" t="s">
        <v>124</v>
      </c>
      <c r="G42" s="1" t="s">
        <v>125</v>
      </c>
      <c r="H42" s="1" t="s">
        <v>17</v>
      </c>
      <c r="I42" s="1" t="s">
        <v>20</v>
      </c>
      <c r="J42" s="1" t="s">
        <v>19</v>
      </c>
      <c r="K42" s="1" t="s">
        <v>24</v>
      </c>
      <c r="L42" s="1" t="s">
        <v>26</v>
      </c>
      <c r="M42" s="1" t="s">
        <v>30</v>
      </c>
      <c r="N42" s="1" t="s">
        <v>29</v>
      </c>
      <c r="O42" s="1" t="s">
        <v>33</v>
      </c>
      <c r="P42" s="1" t="s">
        <v>129</v>
      </c>
      <c r="Q42" s="1" t="s">
        <v>130</v>
      </c>
      <c r="R42" s="1" t="s">
        <v>35</v>
      </c>
      <c r="S42" s="1" t="s">
        <v>132</v>
      </c>
      <c r="T42" s="1" t="s">
        <v>42</v>
      </c>
      <c r="U42" s="1" t="s">
        <v>44</v>
      </c>
      <c r="V42" s="1" t="s">
        <v>133</v>
      </c>
      <c r="W42" s="1" t="s">
        <v>48</v>
      </c>
      <c r="X42" s="1" t="s">
        <v>47</v>
      </c>
      <c r="Y42" s="1" t="s">
        <v>53</v>
      </c>
      <c r="Z42" s="1" t="s">
        <v>54</v>
      </c>
      <c r="AA42" s="1" t="s">
        <v>58</v>
      </c>
      <c r="AB42" s="1" t="s">
        <v>138</v>
      </c>
      <c r="AC42" s="1" t="s">
        <v>62</v>
      </c>
      <c r="AD42" s="1" t="s">
        <v>61</v>
      </c>
      <c r="AE42" s="1" t="s">
        <v>65</v>
      </c>
      <c r="AF42" s="1" t="s">
        <v>64</v>
      </c>
      <c r="AG42" s="1" t="s">
        <v>69</v>
      </c>
      <c r="AH42" s="1" t="s">
        <v>141</v>
      </c>
      <c r="AI42" s="1" t="s">
        <v>73</v>
      </c>
      <c r="AJ42" s="1" t="s">
        <v>74</v>
      </c>
      <c r="AK42" s="1" t="s">
        <v>77</v>
      </c>
      <c r="AL42" s="1" t="s">
        <v>75</v>
      </c>
      <c r="AM42" s="1" t="s">
        <v>80</v>
      </c>
      <c r="AN42" s="1" t="s">
        <v>81</v>
      </c>
      <c r="AO42" s="1" t="s">
        <v>83</v>
      </c>
      <c r="AP42" s="1" t="s">
        <v>84</v>
      </c>
      <c r="AQ42" s="1" t="s">
        <v>87</v>
      </c>
      <c r="AR42" s="1" t="s">
        <v>90</v>
      </c>
      <c r="AS42" s="1" t="s">
        <v>91</v>
      </c>
      <c r="AT42" s="1" t="s">
        <v>93</v>
      </c>
      <c r="AU42" s="1" t="s">
        <v>97</v>
      </c>
      <c r="AV42" s="1" t="s">
        <v>96</v>
      </c>
      <c r="AW42" s="1" t="s">
        <v>144</v>
      </c>
      <c r="AX42" s="1" t="s">
        <v>103</v>
      </c>
      <c r="AY42" s="1" t="s">
        <v>106</v>
      </c>
      <c r="AZ42" s="1" t="s">
        <v>146</v>
      </c>
      <c r="BA42" s="1" t="s">
        <v>108</v>
      </c>
      <c r="BB42" s="1" t="s">
        <v>110</v>
      </c>
      <c r="BC42" s="1" t="s">
        <v>113</v>
      </c>
      <c r="BD42" s="1" t="s">
        <v>147</v>
      </c>
      <c r="BE42" s="1" t="s">
        <v>148</v>
      </c>
      <c r="BF42" s="1" t="s">
        <v>117</v>
      </c>
      <c r="BG42" s="1" t="s">
        <v>120</v>
      </c>
      <c r="BH42" s="1" t="s">
        <v>149</v>
      </c>
      <c r="BI42" s="9" t="str">
        <f>IF($BH42="","",IF(E$2="most",VLOOKUP(E42,'Key 1'!$A:$B,2,0),IF(E$2="least",VLOOKUP(E42,'Key 1'!$A:$C,3,0),0)))</f>
        <v>A</v>
      </c>
      <c r="BJ42" s="9" t="str">
        <f>IF($BH42="","",IF(F$2="most",VLOOKUP(F42,'Key 1'!$A:$B,2,0),IF(F$2="least",VLOOKUP(F42,'Key 1'!$A:$C,3,0),0)))</f>
        <v>C</v>
      </c>
      <c r="BK42" s="9" t="str">
        <f>IF($BH42="","",IF(G$2="most",VLOOKUP(G42,'Key 1'!$A:$B,2,0),IF(G$2="least",VLOOKUP(G42,'Key 1'!$A:$C,3,0),0)))</f>
        <v>B</v>
      </c>
      <c r="BL42" s="9" t="str">
        <f>IF($BH42="","",IF(H$2="most",VLOOKUP(H42,'Key 1'!$A:$B,2,0),IF(H$2="least",VLOOKUP(H42,'Key 1'!$A:$C,3,0),0)))</f>
        <v>N</v>
      </c>
      <c r="BM42" s="9" t="str">
        <f>IF($BH42="","",IF(I$2="most",VLOOKUP(I42,'Key 1'!$A:$B,2,0),IF(I$2="least",VLOOKUP(I42,'Key 1'!$A:$C,3,0),0)))</f>
        <v>C</v>
      </c>
      <c r="BN42" s="9" t="str">
        <f>IF($BH42="","",IF(J$2="most",VLOOKUP(J42,'Key 1'!$A:$B,2,0),IF(J$2="least",VLOOKUP(J42,'Key 1'!$A:$C,3,0),0)))</f>
        <v>N</v>
      </c>
      <c r="BO42" s="9" t="str">
        <f>IF($BH42="","",IF(K$2="most",VLOOKUP(K42,'Key 1'!$A:$B,2,0),IF(K$2="least",VLOOKUP(K42,'Key 1'!$A:$C,3,0),0)))</f>
        <v>C</v>
      </c>
      <c r="BP42" s="9" t="str">
        <f>IF($BH42="","",IF(L$2="most",VLOOKUP(L42,'Key 1'!$A:$B,2,0),IF(L$2="least",VLOOKUP(L42,'Key 1'!$A:$C,3,0),0)))</f>
        <v>B</v>
      </c>
      <c r="BQ42" s="9" t="str">
        <f>IF($BH42="","",IF(M$2="most",VLOOKUP(M42,'Key 1'!$A:$B,2,0),IF(M$2="least",VLOOKUP(M42,'Key 1'!$A:$C,3,0),0)))</f>
        <v>D</v>
      </c>
      <c r="BR42" s="9" t="str">
        <f>IF($BH42="","",IF(N$2="most",VLOOKUP(N42,'Key 1'!$A:$B,2,0),IF(N$2="least",VLOOKUP(N42,'Key 1'!$A:$C,3,0),0)))</f>
        <v>A</v>
      </c>
      <c r="BS42" s="9" t="str">
        <f>IF($BH42="","",IF(O$2="most",VLOOKUP(O42,'Key 1'!$A:$B,2,0),IF(O$2="least",VLOOKUP(O42,'Key 1'!$A:$C,3,0),0)))</f>
        <v>N</v>
      </c>
      <c r="BT42" s="9" t="str">
        <f>IF($BH42="","",IF(P$2="most",VLOOKUP(P42,'Key 1'!$A:$B,2,0),IF(P$2="least",VLOOKUP(P42,'Key 1'!$A:$C,3,0),0)))</f>
        <v>N</v>
      </c>
      <c r="BU42" s="9" t="str">
        <f>IF($BH42="","",IF(Q$2="most",VLOOKUP(Q42,'Key 1'!$A:$B,2,0),IF(Q$2="least",VLOOKUP(Q42,'Key 1'!$A:$C,3,0),0)))</f>
        <v>C</v>
      </c>
      <c r="BV42" s="9" t="str">
        <f>IF($BH42="","",IF(R$2="most",VLOOKUP(R42,'Key 1'!$A:$B,2,0),IF(R$2="least",VLOOKUP(R42,'Key 1'!$A:$C,3,0),0)))</f>
        <v>A</v>
      </c>
      <c r="BW42" s="9" t="str">
        <f>IF($BH42="","",IF(S$2="most",VLOOKUP(S42,'Key 1'!$A:$B,2,0),IF(S$2="least",VLOOKUP(S42,'Key 1'!$A:$C,3,0),0)))</f>
        <v>C</v>
      </c>
      <c r="BX42" s="9" t="str">
        <f>IF($BH42="","",IF(T$2="most",VLOOKUP(T42,'Key 1'!$A:$B,2,0),IF(T$2="least",VLOOKUP(T42,'Key 1'!$A:$C,3,0),0)))</f>
        <v>B</v>
      </c>
      <c r="BY42" s="9" t="str">
        <f>IF($BH42="","",IF(U$2="most",VLOOKUP(U42,'Key 1'!$A:$B,2,0),IF(U$2="least",VLOOKUP(U42,'Key 1'!$A:$C,3,0),0)))</f>
        <v>D</v>
      </c>
      <c r="BZ42" s="9" t="str">
        <f>IF($BH42="","",IF(V$2="most",VLOOKUP(V42,'Key 1'!$A:$B,2,0),IF(V$2="least",VLOOKUP(V42,'Key 1'!$A:$C,3,0),0)))</f>
        <v>C</v>
      </c>
      <c r="CA42" s="9" t="str">
        <f>IF($BH42="","",IF(W$2="most",VLOOKUP(W42,'Key 1'!$A:$B,2,0),IF(W$2="least",VLOOKUP(W42,'Key 1'!$A:$C,3,0),0)))</f>
        <v>A</v>
      </c>
      <c r="CB42" s="9" t="str">
        <f>IF($BH42="","",IF(X$2="most",VLOOKUP(X42,'Key 1'!$A:$B,2,0),IF(X$2="least",VLOOKUP(X42,'Key 1'!$A:$C,3,0),0)))</f>
        <v>B</v>
      </c>
      <c r="CC42" s="9" t="str">
        <f>IF($BH42="","",IF(Y$2="most",VLOOKUP(Y42,'Key 1'!$A:$B,2,0),IF(Y$2="least",VLOOKUP(Y42,'Key 1'!$A:$C,3,0),0)))</f>
        <v>B</v>
      </c>
      <c r="CD42" s="9" t="str">
        <f>IF($BH42="","",IF(Z$2="most",VLOOKUP(Z42,'Key 1'!$A:$B,2,0),IF(Z$2="least",VLOOKUP(Z42,'Key 1'!$A:$C,3,0),0)))</f>
        <v>A</v>
      </c>
      <c r="CE42" s="9" t="str">
        <f>IF($BH42="","",IF(AA$2="most",VLOOKUP(AA42,'Key 1'!$A:$B,2,0),IF(AA$2="least",VLOOKUP(AA42,'Key 1'!$A:$C,3,0),0)))</f>
        <v>B</v>
      </c>
      <c r="CF42" s="9" t="str">
        <f>IF($BH42="","",IF(AB$2="most",VLOOKUP(AB42,'Key 1'!$A:$B,2,0),IF(AB$2="least",VLOOKUP(AB42,'Key 1'!$A:$C,3,0),0)))</f>
        <v>A</v>
      </c>
      <c r="CG42" s="9" t="str">
        <f>IF($BH42="","",IF(AC$2="most",VLOOKUP(AC42,'Key 1'!$A:$B,2,0),IF(AC$2="least",VLOOKUP(AC42,'Key 1'!$A:$C,3,0),0)))</f>
        <v>C</v>
      </c>
      <c r="CH42" s="9" t="str">
        <f>IF($BH42="","",IF(AD$2="most",VLOOKUP(AD42,'Key 1'!$A:$B,2,0),IF(AD$2="least",VLOOKUP(AD42,'Key 1'!$A:$C,3,0),0)))</f>
        <v>A</v>
      </c>
      <c r="CI42" s="9" t="str">
        <f>IF($BH42="","",IF(AE$2="most",VLOOKUP(AE42,'Key 1'!$A:$B,2,0),IF(AE$2="least",VLOOKUP(AE42,'Key 1'!$A:$C,3,0),0)))</f>
        <v>B</v>
      </c>
      <c r="CJ42" s="9" t="str">
        <f>IF($BH42="","",IF(AF$2="most",VLOOKUP(AF42,'Key 1'!$A:$B,2,0),IF(AF$2="least",VLOOKUP(AF42,'Key 1'!$A:$C,3,0),0)))</f>
        <v>D</v>
      </c>
      <c r="CK42" s="9" t="str">
        <f>IF($BH42="","",IF(AG$2="most",VLOOKUP(AG42,'Key 1'!$A:$B,2,0),IF(AG$2="least",VLOOKUP(AG42,'Key 1'!$A:$C,3,0),0)))</f>
        <v>B</v>
      </c>
      <c r="CL42" s="9" t="str">
        <f>IF($BH42="","",IF(AH$2="most",VLOOKUP(AH42,'Key 1'!$A:$B,2,0),IF(AH$2="least",VLOOKUP(AH42,'Key 1'!$A:$C,3,0),0)))</f>
        <v>N</v>
      </c>
      <c r="CM42" s="9" t="str">
        <f>IF($BH42="","",IF(AI$2="most",VLOOKUP(AI42,'Key 1'!$A:$B,2,0),IF(AI$2="least",VLOOKUP(AI42,'Key 1'!$A:$C,3,0),0)))</f>
        <v>D</v>
      </c>
      <c r="CN42" s="9" t="str">
        <f>IF($BH42="","",IF(AJ$2="most",VLOOKUP(AJ42,'Key 1'!$A:$B,2,0),IF(AJ$2="least",VLOOKUP(AJ42,'Key 1'!$A:$C,3,0),0)))</f>
        <v>A</v>
      </c>
      <c r="CO42" s="9" t="str">
        <f>IF($BH42="","",IF(AK$2="most",VLOOKUP(AK42,'Key 1'!$A:$B,2,0),IF(AK$2="least",VLOOKUP(AK42,'Key 1'!$A:$C,3,0),0)))</f>
        <v>B</v>
      </c>
      <c r="CP42" s="9" t="str">
        <f>IF($BH42="","",IF(AL$2="most",VLOOKUP(AL42,'Key 1'!$A:$B,2,0),IF(AL$2="least",VLOOKUP(AL42,'Key 1'!$A:$C,3,0),0)))</f>
        <v>A</v>
      </c>
      <c r="CQ42" s="9" t="str">
        <f>IF($BH42="","",IF(AM$2="most",VLOOKUP(AM42,'Key 1'!$A:$B,2,0),IF(AM$2="least",VLOOKUP(AM42,'Key 1'!$A:$C,3,0),0)))</f>
        <v>B</v>
      </c>
      <c r="CR42" s="9" t="str">
        <f>IF($BH42="","",IF(AN$2="most",VLOOKUP(AN42,'Key 1'!$A:$B,2,0),IF(AN$2="least",VLOOKUP(AN42,'Key 1'!$A:$C,3,0),0)))</f>
        <v>C</v>
      </c>
      <c r="CS42" s="9" t="str">
        <f>IF($BH42="","",IF(AO$2="most",VLOOKUP(AO42,'Key 1'!$A:$B,2,0),IF(AO$2="least",VLOOKUP(AO42,'Key 1'!$A:$C,3,0),0)))</f>
        <v>B</v>
      </c>
      <c r="CT42" s="9" t="str">
        <f>IF($BH42="","",IF(AP$2="most",VLOOKUP(AP42,'Key 1'!$A:$B,2,0),IF(AP$2="least",VLOOKUP(AP42,'Key 1'!$A:$C,3,0),0)))</f>
        <v>A</v>
      </c>
      <c r="CU42" s="9" t="str">
        <f>IF($BH42="","",IF(AQ$2="most",VLOOKUP(AQ42,'Key 1'!$A:$B,2,0),IF(AQ$2="least",VLOOKUP(AQ42,'Key 1'!$A:$C,3,0),0)))</f>
        <v>A</v>
      </c>
      <c r="CV42" s="9" t="str">
        <f>IF($BH42="","",IF(AR$2="most",VLOOKUP(AR42,'Key 1'!$A:$B,2,0),IF(AR$2="least",VLOOKUP(AR42,'Key 1'!$A:$C,3,0),0)))</f>
        <v>B</v>
      </c>
      <c r="CW42" s="9" t="str">
        <f>IF($BH42="","",IF(AS$2="most",VLOOKUP(AS42,'Key 1'!$A:$B,2,0),IF(AS$2="least",VLOOKUP(AS42,'Key 1'!$A:$C,3,0),0)))</f>
        <v>C</v>
      </c>
      <c r="CX42" s="9" t="str">
        <f>IF($BH42="","",IF(AT$2="most",VLOOKUP(AT42,'Key 1'!$A:$B,2,0),IF(AT$2="least",VLOOKUP(AT42,'Key 1'!$A:$C,3,0),0)))</f>
        <v>S</v>
      </c>
      <c r="CY42" s="9" t="str">
        <f>IF($BH42="","",IF(AU$2="most",VLOOKUP(AU42,'Key 1'!$A:$B,2,0),IF(AU$2="least",VLOOKUP(AU42,'Key 1'!$A:$C,3,0),0)))</f>
        <v>C</v>
      </c>
      <c r="CZ42" s="9" t="str">
        <f>IF($BH42="","",IF(AV$2="most",VLOOKUP(AV42,'Key 1'!$A:$B,2,0),IF(AV$2="least",VLOOKUP(AV42,'Key 1'!$A:$C,3,0),0)))</f>
        <v>A</v>
      </c>
      <c r="DA42" s="9" t="str">
        <f>IF($BH42="","",IF(AW$2="most",VLOOKUP(AW42,'Key 1'!$A:$B,2,0),IF(AW$2="least",VLOOKUP(AW42,'Key 1'!$A:$C,3,0),0)))</f>
        <v>B</v>
      </c>
      <c r="DB42" s="9" t="str">
        <f>IF($BH42="","",IF(AX$2="most",VLOOKUP(AX42,'Key 1'!$A:$B,2,0),IF(AX$2="least",VLOOKUP(AX42,'Key 1'!$A:$C,3,0),0)))</f>
        <v>D</v>
      </c>
      <c r="DC42" s="9" t="str">
        <f>IF($BH42="","",IF(AY$2="most",VLOOKUP(AY42,'Key 1'!$A:$B,2,0),IF(AY$2="least",VLOOKUP(AY42,'Key 1'!$A:$C,3,0),0)))</f>
        <v>B</v>
      </c>
      <c r="DD42" s="9" t="str">
        <f>IF($BH42="","",IF(AZ$2="most",VLOOKUP(AZ42,'Key 1'!$A:$B,2,0),IF(AZ$2="least",VLOOKUP(AZ42,'Key 1'!$A:$C,3,0),0)))</f>
        <v>C</v>
      </c>
      <c r="DE42" s="9" t="str">
        <f>IF($BH42="","",IF(BA$2="most",VLOOKUP(BA42,'Key 1'!$A:$B,2,0),IF(BA$2="least",VLOOKUP(BA42,'Key 1'!$A:$C,3,0),0)))</f>
        <v>B</v>
      </c>
      <c r="DF42" s="9" t="str">
        <f>IF($BH42="","",IF(BB$2="most",VLOOKUP(BB42,'Key 1'!$A:$B,2,0),IF(BB$2="least",VLOOKUP(BB42,'Key 1'!$A:$C,3,0),0)))</f>
        <v>D</v>
      </c>
      <c r="DG42" s="9" t="str">
        <f>IF($BH42="","",IF(BC$2="most",VLOOKUP(BC42,'Key 1'!$A:$B,2,0),IF(BC$2="least",VLOOKUP(BC42,'Key 1'!$A:$C,3,0),0)))</f>
        <v>C</v>
      </c>
      <c r="DH42" s="9" t="str">
        <f>IF($BH42="","",IF(BD$2="most",VLOOKUP(BD42,'Key 1'!$A:$B,2,0),IF(BD$2="least",VLOOKUP(BD42,'Key 1'!$A:$C,3,0),0)))</f>
        <v>D</v>
      </c>
      <c r="DI42" s="9" t="str">
        <f>IF($BH42="","",IF(BE$2="most",VLOOKUP(BE42,'Key 1'!$A:$B,2,0),IF(BE$2="least",VLOOKUP(BE42,'Key 1'!$A:$C,3,0),0)))</f>
        <v>B</v>
      </c>
      <c r="DJ42" s="9" t="str">
        <f>IF($BH42="","",IF(BF$2="most",VLOOKUP(BF42,'Key 1'!$A:$B,2,0),IF(BF$2="least",VLOOKUP(BF42,'Key 1'!$A:$C,3,0),0)))</f>
        <v>D</v>
      </c>
      <c r="DK42" s="9" t="str">
        <f>IF($BH42="","",IF(BG$2="most",VLOOKUP(BG42,'Key 1'!$A:$B,2,0),IF(BG$2="least",VLOOKUP(BG42,'Key 1'!$A:$C,3,0),0)))</f>
        <v>C</v>
      </c>
      <c r="DL42" s="9" t="str">
        <f>IF($BH42="","",IF(BH$2="most",VLOOKUP(BH42,'Key 1'!$A:$B,2,0),IF(BH$2="least",VLOOKUP(BH42,'Key 1'!$A:$C,3,0),0)))</f>
        <v>B</v>
      </c>
      <c r="DM42" s="9">
        <f t="shared" si="50"/>
        <v>3</v>
      </c>
      <c r="DN42" s="9">
        <f t="shared" si="51"/>
        <v>12</v>
      </c>
      <c r="DO42" s="9">
        <f t="shared" si="52"/>
        <v>9</v>
      </c>
      <c r="DP42" s="9">
        <f t="shared" si="53"/>
        <v>3</v>
      </c>
      <c r="DQ42" s="9">
        <f t="shared" si="54"/>
        <v>1</v>
      </c>
      <c r="DR42" s="9">
        <f t="shared" si="55"/>
        <v>9</v>
      </c>
      <c r="DS42" s="9">
        <f t="shared" si="56"/>
        <v>5</v>
      </c>
      <c r="DT42" s="9">
        <f t="shared" si="57"/>
        <v>4</v>
      </c>
      <c r="DU42" s="9">
        <f t="shared" si="58"/>
        <v>5</v>
      </c>
      <c r="DV42" s="9">
        <f t="shared" si="59"/>
        <v>4</v>
      </c>
    </row>
    <row r="43" spans="1:126" x14ac:dyDescent="0.35">
      <c r="A43" s="1" t="s">
        <v>407</v>
      </c>
      <c r="B43" s="1" t="s">
        <v>408</v>
      </c>
      <c r="C43" s="1" t="s">
        <v>409</v>
      </c>
      <c r="D43" s="1" t="s">
        <v>410</v>
      </c>
      <c r="E43" s="1" t="s">
        <v>6</v>
      </c>
      <c r="F43" s="1" t="s">
        <v>124</v>
      </c>
      <c r="G43" s="1" t="s">
        <v>125</v>
      </c>
      <c r="H43" s="1" t="s">
        <v>16</v>
      </c>
      <c r="I43" s="1" t="s">
        <v>22</v>
      </c>
      <c r="J43" s="1" t="s">
        <v>21</v>
      </c>
      <c r="K43" s="1" t="s">
        <v>24</v>
      </c>
      <c r="L43" s="1" t="s">
        <v>126</v>
      </c>
      <c r="M43" s="1" t="s">
        <v>128</v>
      </c>
      <c r="N43" s="1" t="s">
        <v>30</v>
      </c>
      <c r="O43" s="1" t="s">
        <v>34</v>
      </c>
      <c r="P43" s="1" t="s">
        <v>129</v>
      </c>
      <c r="Q43" s="1" t="s">
        <v>130</v>
      </c>
      <c r="R43" s="1" t="s">
        <v>35</v>
      </c>
      <c r="S43" s="1" t="s">
        <v>132</v>
      </c>
      <c r="T43" s="1" t="s">
        <v>131</v>
      </c>
      <c r="U43" s="1" t="s">
        <v>134</v>
      </c>
      <c r="V43" s="1" t="s">
        <v>135</v>
      </c>
      <c r="W43" s="1" t="s">
        <v>47</v>
      </c>
      <c r="X43" s="1" t="s">
        <v>49</v>
      </c>
      <c r="Y43" s="1" t="s">
        <v>53</v>
      </c>
      <c r="Z43" s="1" t="s">
        <v>51</v>
      </c>
      <c r="AA43" s="1" t="s">
        <v>58</v>
      </c>
      <c r="AB43" s="1" t="s">
        <v>138</v>
      </c>
      <c r="AC43" s="1" t="s">
        <v>62</v>
      </c>
      <c r="AD43" s="1" t="s">
        <v>59</v>
      </c>
      <c r="AE43" s="1" t="s">
        <v>65</v>
      </c>
      <c r="AF43" s="1" t="s">
        <v>63</v>
      </c>
      <c r="AG43" s="1" t="s">
        <v>141</v>
      </c>
      <c r="AH43" s="1" t="s">
        <v>70</v>
      </c>
      <c r="AI43" s="1" t="s">
        <v>73</v>
      </c>
      <c r="AJ43" s="1" t="s">
        <v>71</v>
      </c>
      <c r="AK43" s="1" t="s">
        <v>77</v>
      </c>
      <c r="AL43" s="1" t="s">
        <v>76</v>
      </c>
      <c r="AM43" s="1" t="s">
        <v>82</v>
      </c>
      <c r="AN43" s="1" t="s">
        <v>80</v>
      </c>
      <c r="AO43" s="1" t="s">
        <v>142</v>
      </c>
      <c r="AP43" s="1" t="s">
        <v>86</v>
      </c>
      <c r="AQ43" s="1" t="s">
        <v>87</v>
      </c>
      <c r="AR43" s="1" t="s">
        <v>89</v>
      </c>
      <c r="AS43" s="1" t="s">
        <v>143</v>
      </c>
      <c r="AT43" s="1" t="s">
        <v>93</v>
      </c>
      <c r="AU43" s="1" t="s">
        <v>97</v>
      </c>
      <c r="AV43" s="1" t="s">
        <v>96</v>
      </c>
      <c r="AW43" s="1" t="s">
        <v>100</v>
      </c>
      <c r="AX43" s="1" t="s">
        <v>103</v>
      </c>
      <c r="AY43" s="1" t="s">
        <v>106</v>
      </c>
      <c r="AZ43" s="1" t="s">
        <v>145</v>
      </c>
      <c r="BA43" s="1" t="s">
        <v>111</v>
      </c>
      <c r="BB43" s="1" t="s">
        <v>109</v>
      </c>
      <c r="BC43" s="1" t="s">
        <v>147</v>
      </c>
      <c r="BD43" s="1" t="s">
        <v>113</v>
      </c>
      <c r="BE43" s="1" t="s">
        <v>148</v>
      </c>
      <c r="BF43" s="1" t="s">
        <v>117</v>
      </c>
      <c r="BG43" s="1" t="s">
        <v>122</v>
      </c>
      <c r="BH43" s="1" t="s">
        <v>123</v>
      </c>
      <c r="BI43" s="9" t="str">
        <f>IF($BH43="","",IF(E$2="most",VLOOKUP(E43,'Key 1'!$A:$B,2,0),IF(E$2="least",VLOOKUP(E43,'Key 1'!$A:$C,3,0),0)))</f>
        <v>A</v>
      </c>
      <c r="BJ43" s="9" t="str">
        <f>IF($BH43="","",IF(F$2="most",VLOOKUP(F43,'Key 1'!$A:$B,2,0),IF(F$2="least",VLOOKUP(F43,'Key 1'!$A:$C,3,0),0)))</f>
        <v>C</v>
      </c>
      <c r="BK43" s="9" t="str">
        <f>IF($BH43="","",IF(G$2="most",VLOOKUP(G43,'Key 1'!$A:$B,2,0),IF(G$2="least",VLOOKUP(G43,'Key 1'!$A:$C,3,0),0)))</f>
        <v>B</v>
      </c>
      <c r="BL43" s="9" t="str">
        <f>IF($BH43="","",IF(H$2="most",VLOOKUP(H43,'Key 1'!$A:$B,2,0),IF(H$2="least",VLOOKUP(H43,'Key 1'!$A:$C,3,0),0)))</f>
        <v>A</v>
      </c>
      <c r="BM43" s="9" t="str">
        <f>IF($BH43="","",IF(I$2="most",VLOOKUP(I43,'Key 1'!$A:$B,2,0),IF(I$2="least",VLOOKUP(I43,'Key 1'!$A:$C,3,0),0)))</f>
        <v>N</v>
      </c>
      <c r="BN43" s="9" t="str">
        <f>IF($BH43="","",IF(J$2="most",VLOOKUP(J43,'Key 1'!$A:$B,2,0),IF(J$2="least",VLOOKUP(J43,'Key 1'!$A:$C,3,0),0)))</f>
        <v>B</v>
      </c>
      <c r="BO43" s="9" t="str">
        <f>IF($BH43="","",IF(K$2="most",VLOOKUP(K43,'Key 1'!$A:$B,2,0),IF(K$2="least",VLOOKUP(K43,'Key 1'!$A:$C,3,0),0)))</f>
        <v>C</v>
      </c>
      <c r="BP43" s="9" t="str">
        <f>IF($BH43="","",IF(L$2="most",VLOOKUP(L43,'Key 1'!$A:$B,2,0),IF(L$2="least",VLOOKUP(L43,'Key 1'!$A:$C,3,0),0)))</f>
        <v>D</v>
      </c>
      <c r="BQ43" s="9" t="str">
        <f>IF($BH43="","",IF(M$2="most",VLOOKUP(M43,'Key 1'!$A:$B,2,0),IF(M$2="least",VLOOKUP(M43,'Key 1'!$A:$C,3,0),0)))</f>
        <v>C</v>
      </c>
      <c r="BR43" s="9" t="str">
        <f>IF($BH43="","",IF(N$2="most",VLOOKUP(N43,'Key 1'!$A:$B,2,0),IF(N$2="least",VLOOKUP(N43,'Key 1'!$A:$C,3,0),0)))</f>
        <v>D</v>
      </c>
      <c r="BS43" s="9" t="str">
        <f>IF($BH43="","",IF(O$2="most",VLOOKUP(O43,'Key 1'!$A:$B,2,0),IF(O$2="least",VLOOKUP(O43,'Key 1'!$A:$C,3,0),0)))</f>
        <v>N</v>
      </c>
      <c r="BT43" s="9" t="str">
        <f>IF($BH43="","",IF(P$2="most",VLOOKUP(P43,'Key 1'!$A:$B,2,0),IF(P$2="least",VLOOKUP(P43,'Key 1'!$A:$C,3,0),0)))</f>
        <v>N</v>
      </c>
      <c r="BU43" s="9" t="str">
        <f>IF($BH43="","",IF(Q$2="most",VLOOKUP(Q43,'Key 1'!$A:$B,2,0),IF(Q$2="least",VLOOKUP(Q43,'Key 1'!$A:$C,3,0),0)))</f>
        <v>C</v>
      </c>
      <c r="BV43" s="9" t="str">
        <f>IF($BH43="","",IF(R$2="most",VLOOKUP(R43,'Key 1'!$A:$B,2,0),IF(R$2="least",VLOOKUP(R43,'Key 1'!$A:$C,3,0),0)))</f>
        <v>A</v>
      </c>
      <c r="BW43" s="9" t="str">
        <f>IF($BH43="","",IF(S$2="most",VLOOKUP(S43,'Key 1'!$A:$B,2,0),IF(S$2="least",VLOOKUP(S43,'Key 1'!$A:$C,3,0),0)))</f>
        <v>C</v>
      </c>
      <c r="BX43" s="9" t="str">
        <f>IF($BH43="","",IF(T$2="most",VLOOKUP(T43,'Key 1'!$A:$B,2,0),IF(T$2="least",VLOOKUP(T43,'Key 1'!$A:$C,3,0),0)))</f>
        <v>A</v>
      </c>
      <c r="BY43" s="9" t="str">
        <f>IF($BH43="","",IF(U$2="most",VLOOKUP(U43,'Key 1'!$A:$B,2,0),IF(U$2="least",VLOOKUP(U43,'Key 1'!$A:$C,3,0),0)))</f>
        <v>A</v>
      </c>
      <c r="BZ43" s="9" t="str">
        <f>IF($BH43="","",IF(V$2="most",VLOOKUP(V43,'Key 1'!$A:$B,2,0),IF(V$2="least",VLOOKUP(V43,'Key 1'!$A:$C,3,0),0)))</f>
        <v>B</v>
      </c>
      <c r="CA43" s="9" t="str">
        <f>IF($BH43="","",IF(W$2="most",VLOOKUP(W43,'Key 1'!$A:$B,2,0),IF(W$2="least",VLOOKUP(W43,'Key 1'!$A:$C,3,0),0)))</f>
        <v>B</v>
      </c>
      <c r="CB43" s="9" t="str">
        <f>IF($BH43="","",IF(X$2="most",VLOOKUP(X43,'Key 1'!$A:$B,2,0),IF(X$2="least",VLOOKUP(X43,'Key 1'!$A:$C,3,0),0)))</f>
        <v>D</v>
      </c>
      <c r="CC43" s="9" t="str">
        <f>IF($BH43="","",IF(Y$2="most",VLOOKUP(Y43,'Key 1'!$A:$B,2,0),IF(Y$2="least",VLOOKUP(Y43,'Key 1'!$A:$C,3,0),0)))</f>
        <v>B</v>
      </c>
      <c r="CD43" s="9" t="str">
        <f>IF($BH43="","",IF(Z$2="most",VLOOKUP(Z43,'Key 1'!$A:$B,2,0),IF(Z$2="least",VLOOKUP(Z43,'Key 1'!$A:$C,3,0),0)))</f>
        <v>C</v>
      </c>
      <c r="CE43" s="9" t="str">
        <f>IF($BH43="","",IF(AA$2="most",VLOOKUP(AA43,'Key 1'!$A:$B,2,0),IF(AA$2="least",VLOOKUP(AA43,'Key 1'!$A:$C,3,0),0)))</f>
        <v>B</v>
      </c>
      <c r="CF43" s="9" t="str">
        <f>IF($BH43="","",IF(AB$2="most",VLOOKUP(AB43,'Key 1'!$A:$B,2,0),IF(AB$2="least",VLOOKUP(AB43,'Key 1'!$A:$C,3,0),0)))</f>
        <v>A</v>
      </c>
      <c r="CG43" s="9" t="str">
        <f>IF($BH43="","",IF(AC$2="most",VLOOKUP(AC43,'Key 1'!$A:$B,2,0),IF(AC$2="least",VLOOKUP(AC43,'Key 1'!$A:$C,3,0),0)))</f>
        <v>C</v>
      </c>
      <c r="CH43" s="9" t="str">
        <f>IF($BH43="","",IF(AD$2="most",VLOOKUP(AD43,'Key 1'!$A:$B,2,0),IF(AD$2="least",VLOOKUP(AD43,'Key 1'!$A:$C,3,0),0)))</f>
        <v>B</v>
      </c>
      <c r="CI43" s="9" t="str">
        <f>IF($BH43="","",IF(AE$2="most",VLOOKUP(AE43,'Key 1'!$A:$B,2,0),IF(AE$2="least",VLOOKUP(AE43,'Key 1'!$A:$C,3,0),0)))</f>
        <v>B</v>
      </c>
      <c r="CJ43" s="9" t="str">
        <f>IF($BH43="","",IF(AF$2="most",VLOOKUP(AF43,'Key 1'!$A:$B,2,0),IF(AF$2="least",VLOOKUP(AF43,'Key 1'!$A:$C,3,0),0)))</f>
        <v>C</v>
      </c>
      <c r="CK43" s="9" t="str">
        <f>IF($BH43="","",IF(AG$2="most",VLOOKUP(AG43,'Key 1'!$A:$B,2,0),IF(AG$2="least",VLOOKUP(AG43,'Key 1'!$A:$C,3,0),0)))</f>
        <v>C</v>
      </c>
      <c r="CL43" s="9" t="str">
        <f>IF($BH43="","",IF(AH$2="most",VLOOKUP(AH43,'Key 1'!$A:$B,2,0),IF(AH$2="least",VLOOKUP(AH43,'Key 1'!$A:$C,3,0),0)))</f>
        <v>D</v>
      </c>
      <c r="CM43" s="9" t="str">
        <f>IF($BH43="","",IF(AI$2="most",VLOOKUP(AI43,'Key 1'!$A:$B,2,0),IF(AI$2="least",VLOOKUP(AI43,'Key 1'!$A:$C,3,0),0)))</f>
        <v>D</v>
      </c>
      <c r="CN43" s="9" t="str">
        <f>IF($BH43="","",IF(AJ$2="most",VLOOKUP(AJ43,'Key 1'!$A:$B,2,0),IF(AJ$2="least",VLOOKUP(AJ43,'Key 1'!$A:$C,3,0),0)))</f>
        <v>C</v>
      </c>
      <c r="CO43" s="9" t="str">
        <f>IF($BH43="","",IF(AK$2="most",VLOOKUP(AK43,'Key 1'!$A:$B,2,0),IF(AK$2="least",VLOOKUP(AK43,'Key 1'!$A:$C,3,0),0)))</f>
        <v>B</v>
      </c>
      <c r="CP43" s="9" t="str">
        <f>IF($BH43="","",IF(AL$2="most",VLOOKUP(AL43,'Key 1'!$A:$B,2,0),IF(AL$2="least",VLOOKUP(AL43,'Key 1'!$A:$C,3,0),0)))</f>
        <v>D</v>
      </c>
      <c r="CQ43" s="9" t="str">
        <f>IF($BH43="","",IF(AM$2="most",VLOOKUP(AM43,'Key 1'!$A:$B,2,0),IF(AM$2="least",VLOOKUP(AM43,'Key 1'!$A:$C,3,0),0)))</f>
        <v>A</v>
      </c>
      <c r="CR43" s="9" t="str">
        <f>IF($BH43="","",IF(AN$2="most",VLOOKUP(AN43,'Key 1'!$A:$B,2,0),IF(AN$2="least",VLOOKUP(AN43,'Key 1'!$A:$C,3,0),0)))</f>
        <v>N</v>
      </c>
      <c r="CS43" s="9" t="str">
        <f>IF($BH43="","",IF(AO$2="most",VLOOKUP(AO43,'Key 1'!$A:$B,2,0),IF(AO$2="least",VLOOKUP(AO43,'Key 1'!$A:$C,3,0),0)))</f>
        <v>D</v>
      </c>
      <c r="CT43" s="9" t="str">
        <f>IF($BH43="","",IF(AP$2="most",VLOOKUP(AP43,'Key 1'!$A:$B,2,0),IF(AP$2="least",VLOOKUP(AP43,'Key 1'!$A:$C,3,0),0)))</f>
        <v>C</v>
      </c>
      <c r="CU43" s="9" t="str">
        <f>IF($BH43="","",IF(AQ$2="most",VLOOKUP(AQ43,'Key 1'!$A:$B,2,0),IF(AQ$2="least",VLOOKUP(AQ43,'Key 1'!$A:$C,3,0),0)))</f>
        <v>A</v>
      </c>
      <c r="CV43" s="9" t="str">
        <f>IF($BH43="","",IF(AR$2="most",VLOOKUP(AR43,'Key 1'!$A:$B,2,0),IF(AR$2="least",VLOOKUP(AR43,'Key 1'!$A:$C,3,0),0)))</f>
        <v>C</v>
      </c>
      <c r="CW43" s="9" t="str">
        <f>IF($BH43="","",IF(AS$2="most",VLOOKUP(AS43,'Key 1'!$A:$B,2,0),IF(AS$2="least",VLOOKUP(AS43,'Key 1'!$A:$C,3,0),0)))</f>
        <v>B</v>
      </c>
      <c r="CX43" s="9" t="str">
        <f>IF($BH43="","",IF(AT$2="most",VLOOKUP(AT43,'Key 1'!$A:$B,2,0),IF(AT$2="least",VLOOKUP(AT43,'Key 1'!$A:$C,3,0),0)))</f>
        <v>S</v>
      </c>
      <c r="CY43" s="9" t="str">
        <f>IF($BH43="","",IF(AU$2="most",VLOOKUP(AU43,'Key 1'!$A:$B,2,0),IF(AU$2="least",VLOOKUP(AU43,'Key 1'!$A:$C,3,0),0)))</f>
        <v>C</v>
      </c>
      <c r="CZ43" s="9" t="str">
        <f>IF($BH43="","",IF(AV$2="most",VLOOKUP(AV43,'Key 1'!$A:$B,2,0),IF(AV$2="least",VLOOKUP(AV43,'Key 1'!$A:$C,3,0),0)))</f>
        <v>A</v>
      </c>
      <c r="DA43" s="9" t="str">
        <f>IF($BH43="","",IF(AW$2="most",VLOOKUP(AW43,'Key 1'!$A:$B,2,0),IF(AW$2="least",VLOOKUP(AW43,'Key 1'!$A:$C,3,0),0)))</f>
        <v>A</v>
      </c>
      <c r="DB43" s="9" t="str">
        <f>IF($BH43="","",IF(AX$2="most",VLOOKUP(AX43,'Key 1'!$A:$B,2,0),IF(AX$2="least",VLOOKUP(AX43,'Key 1'!$A:$C,3,0),0)))</f>
        <v>D</v>
      </c>
      <c r="DC43" s="9" t="str">
        <f>IF($BH43="","",IF(AY$2="most",VLOOKUP(AY43,'Key 1'!$A:$B,2,0),IF(AY$2="least",VLOOKUP(AY43,'Key 1'!$A:$C,3,0),0)))</f>
        <v>B</v>
      </c>
      <c r="DD43" s="9" t="str">
        <f>IF($BH43="","",IF(AZ$2="most",VLOOKUP(AZ43,'Key 1'!$A:$B,2,0),IF(AZ$2="least",VLOOKUP(AZ43,'Key 1'!$A:$C,3,0),0)))</f>
        <v>D</v>
      </c>
      <c r="DE43" s="9" t="str">
        <f>IF($BH43="","",IF(BA$2="most",VLOOKUP(BA43,'Key 1'!$A:$B,2,0),IF(BA$2="least",VLOOKUP(BA43,'Key 1'!$A:$C,3,0),0)))</f>
        <v>A</v>
      </c>
      <c r="DF43" s="9" t="str">
        <f>IF($BH43="","",IF(BB$2="most",VLOOKUP(BB43,'Key 1'!$A:$B,2,0),IF(BB$2="least",VLOOKUP(BB43,'Key 1'!$A:$C,3,0),0)))</f>
        <v>C</v>
      </c>
      <c r="DG43" s="9" t="str">
        <f>IF($BH43="","",IF(BC$2="most",VLOOKUP(BC43,'Key 1'!$A:$B,2,0),IF(BC$2="least",VLOOKUP(BC43,'Key 1'!$A:$C,3,0),0)))</f>
        <v>D</v>
      </c>
      <c r="DH43" s="9" t="str">
        <f>IF($BH43="","",IF(BD$2="most",VLOOKUP(BD43,'Key 1'!$A:$B,2,0),IF(BD$2="least",VLOOKUP(BD43,'Key 1'!$A:$C,3,0),0)))</f>
        <v>C</v>
      </c>
      <c r="DI43" s="9" t="str">
        <f>IF($BH43="","",IF(BE$2="most",VLOOKUP(BE43,'Key 1'!$A:$B,2,0),IF(BE$2="least",VLOOKUP(BE43,'Key 1'!$A:$C,3,0),0)))</f>
        <v>B</v>
      </c>
      <c r="DJ43" s="9" t="str">
        <f>IF($BH43="","",IF(BF$2="most",VLOOKUP(BF43,'Key 1'!$A:$B,2,0),IF(BF$2="least",VLOOKUP(BF43,'Key 1'!$A:$C,3,0),0)))</f>
        <v>D</v>
      </c>
      <c r="DK43" s="9" t="str">
        <f>IF($BH43="","",IF(BG$2="most",VLOOKUP(BG43,'Key 1'!$A:$B,2,0),IF(BG$2="least",VLOOKUP(BG43,'Key 1'!$A:$C,3,0),0)))</f>
        <v>A</v>
      </c>
      <c r="DL43" s="9" t="str">
        <f>IF($BH43="","",IF(BH$2="most",VLOOKUP(BH43,'Key 1'!$A:$B,2,0),IF(BH$2="least",VLOOKUP(BH43,'Key 1'!$A:$C,3,0),0)))</f>
        <v>D</v>
      </c>
      <c r="DM43" s="9">
        <f t="shared" si="50"/>
        <v>7</v>
      </c>
      <c r="DN43" s="9">
        <f t="shared" si="51"/>
        <v>9</v>
      </c>
      <c r="DO43" s="9">
        <f t="shared" si="52"/>
        <v>7</v>
      </c>
      <c r="DP43" s="9">
        <f t="shared" si="53"/>
        <v>3</v>
      </c>
      <c r="DQ43" s="9">
        <f t="shared" si="54"/>
        <v>2</v>
      </c>
      <c r="DR43" s="9">
        <f t="shared" si="55"/>
        <v>5</v>
      </c>
      <c r="DS43" s="9">
        <f t="shared" si="56"/>
        <v>3</v>
      </c>
      <c r="DT43" s="9">
        <f t="shared" si="57"/>
        <v>8</v>
      </c>
      <c r="DU43" s="9">
        <f t="shared" si="58"/>
        <v>9</v>
      </c>
      <c r="DV43" s="9">
        <f t="shared" si="59"/>
        <v>2</v>
      </c>
    </row>
    <row r="44" spans="1:126" x14ac:dyDescent="0.35">
      <c r="A44" s="1" t="s">
        <v>411</v>
      </c>
      <c r="B44" s="1" t="s">
        <v>412</v>
      </c>
      <c r="C44" s="1" t="s">
        <v>413</v>
      </c>
      <c r="D44" s="1" t="s">
        <v>414</v>
      </c>
      <c r="E44" s="1" t="s">
        <v>124</v>
      </c>
      <c r="F44" s="1" t="s">
        <v>8</v>
      </c>
      <c r="G44" s="1" t="s">
        <v>17</v>
      </c>
      <c r="H44" s="1" t="s">
        <v>16</v>
      </c>
      <c r="I44" s="1" t="s">
        <v>22</v>
      </c>
      <c r="J44" s="1" t="s">
        <v>21</v>
      </c>
      <c r="K44" s="1" t="s">
        <v>24</v>
      </c>
      <c r="L44" s="1" t="s">
        <v>23</v>
      </c>
      <c r="M44" s="1" t="s">
        <v>127</v>
      </c>
      <c r="N44" s="1" t="s">
        <v>29</v>
      </c>
      <c r="O44" s="1" t="s">
        <v>33</v>
      </c>
      <c r="P44" s="1" t="s">
        <v>129</v>
      </c>
      <c r="Q44" s="1" t="s">
        <v>130</v>
      </c>
      <c r="R44" s="1" t="s">
        <v>37</v>
      </c>
      <c r="S44" s="1" t="s">
        <v>132</v>
      </c>
      <c r="T44" s="1" t="s">
        <v>42</v>
      </c>
      <c r="U44" s="1" t="s">
        <v>133</v>
      </c>
      <c r="V44" s="1" t="s">
        <v>134</v>
      </c>
      <c r="W44" s="1" t="s">
        <v>136</v>
      </c>
      <c r="X44" s="1" t="s">
        <v>49</v>
      </c>
      <c r="Y44" s="1" t="s">
        <v>137</v>
      </c>
      <c r="Z44" s="1" t="s">
        <v>51</v>
      </c>
      <c r="AA44" s="1" t="s">
        <v>56</v>
      </c>
      <c r="AB44" s="1" t="s">
        <v>58</v>
      </c>
      <c r="AC44" s="1" t="s">
        <v>140</v>
      </c>
      <c r="AD44" s="1" t="s">
        <v>59</v>
      </c>
      <c r="AE44" s="1" t="s">
        <v>66</v>
      </c>
      <c r="AF44" s="1" t="s">
        <v>63</v>
      </c>
      <c r="AG44" s="1" t="s">
        <v>141</v>
      </c>
      <c r="AH44" s="1" t="s">
        <v>69</v>
      </c>
      <c r="AI44" s="1" t="s">
        <v>71</v>
      </c>
      <c r="AJ44" s="1" t="s">
        <v>74</v>
      </c>
      <c r="AK44" s="1" t="s">
        <v>78</v>
      </c>
      <c r="AL44" s="1" t="s">
        <v>75</v>
      </c>
      <c r="AM44" s="1" t="s">
        <v>81</v>
      </c>
      <c r="AN44" s="1" t="s">
        <v>82</v>
      </c>
      <c r="AO44" s="1" t="s">
        <v>142</v>
      </c>
      <c r="AP44" s="1" t="s">
        <v>83</v>
      </c>
      <c r="AQ44" s="1" t="s">
        <v>90</v>
      </c>
      <c r="AR44" s="1" t="s">
        <v>87</v>
      </c>
      <c r="AS44" s="1" t="s">
        <v>91</v>
      </c>
      <c r="AT44" s="1" t="s">
        <v>93</v>
      </c>
      <c r="AU44" s="1" t="s">
        <v>99</v>
      </c>
      <c r="AV44" s="1" t="s">
        <v>96</v>
      </c>
      <c r="AW44" s="1" t="s">
        <v>100</v>
      </c>
      <c r="AX44" s="1" t="s">
        <v>144</v>
      </c>
      <c r="AY44" s="1" t="s">
        <v>145</v>
      </c>
      <c r="AZ44" s="1" t="s">
        <v>106</v>
      </c>
      <c r="BA44" s="1" t="s">
        <v>110</v>
      </c>
      <c r="BB44" s="1" t="s">
        <v>108</v>
      </c>
      <c r="BC44" s="1" t="s">
        <v>147</v>
      </c>
      <c r="BD44" s="1" t="s">
        <v>114</v>
      </c>
      <c r="BE44" s="1" t="s">
        <v>119</v>
      </c>
      <c r="BF44" s="1" t="s">
        <v>148</v>
      </c>
      <c r="BG44" s="1" t="s">
        <v>120</v>
      </c>
      <c r="BH44" s="1" t="s">
        <v>149</v>
      </c>
      <c r="BI44" s="9" t="str">
        <f>IF($BH44="","",IF(E$2="most",VLOOKUP(E44,'Key 1'!$A:$B,2,0),IF(E$2="least",VLOOKUP(E44,'Key 1'!$A:$C,3,0),0)))</f>
        <v>C</v>
      </c>
      <c r="BJ44" s="9" t="str">
        <f>IF($BH44="","",IF(F$2="most",VLOOKUP(F44,'Key 1'!$A:$B,2,0),IF(F$2="least",VLOOKUP(F44,'Key 1'!$A:$C,3,0),0)))</f>
        <v>B</v>
      </c>
      <c r="BK44" s="9" t="str">
        <f>IF($BH44="","",IF(G$2="most",VLOOKUP(G44,'Key 1'!$A:$B,2,0),IF(G$2="least",VLOOKUP(G44,'Key 1'!$A:$C,3,0),0)))</f>
        <v>D</v>
      </c>
      <c r="BL44" s="9" t="str">
        <f>IF($BH44="","",IF(H$2="most",VLOOKUP(H44,'Key 1'!$A:$B,2,0),IF(H$2="least",VLOOKUP(H44,'Key 1'!$A:$C,3,0),0)))</f>
        <v>A</v>
      </c>
      <c r="BM44" s="9" t="str">
        <f>IF($BH44="","",IF(I$2="most",VLOOKUP(I44,'Key 1'!$A:$B,2,0),IF(I$2="least",VLOOKUP(I44,'Key 1'!$A:$C,3,0),0)))</f>
        <v>N</v>
      </c>
      <c r="BN44" s="9" t="str">
        <f>IF($BH44="","",IF(J$2="most",VLOOKUP(J44,'Key 1'!$A:$B,2,0),IF(J$2="least",VLOOKUP(J44,'Key 1'!$A:$C,3,0),0)))</f>
        <v>B</v>
      </c>
      <c r="BO44" s="9" t="str">
        <f>IF($BH44="","",IF(K$2="most",VLOOKUP(K44,'Key 1'!$A:$B,2,0),IF(K$2="least",VLOOKUP(K44,'Key 1'!$A:$C,3,0),0)))</f>
        <v>C</v>
      </c>
      <c r="BP44" s="9" t="str">
        <f>IF($BH44="","",IF(L$2="most",VLOOKUP(L44,'Key 1'!$A:$B,2,0),IF(L$2="least",VLOOKUP(L44,'Key 1'!$A:$C,3,0),0)))</f>
        <v>A</v>
      </c>
      <c r="BQ44" s="9" t="str">
        <f>IF($BH44="","",IF(M$2="most",VLOOKUP(M44,'Key 1'!$A:$B,2,0),IF(M$2="least",VLOOKUP(M44,'Key 1'!$A:$C,3,0),0)))</f>
        <v>B</v>
      </c>
      <c r="BR44" s="9" t="str">
        <f>IF($BH44="","",IF(N$2="most",VLOOKUP(N44,'Key 1'!$A:$B,2,0),IF(N$2="least",VLOOKUP(N44,'Key 1'!$A:$C,3,0),0)))</f>
        <v>A</v>
      </c>
      <c r="BS44" s="9" t="str">
        <f>IF($BH44="","",IF(O$2="most",VLOOKUP(O44,'Key 1'!$A:$B,2,0),IF(O$2="least",VLOOKUP(O44,'Key 1'!$A:$C,3,0),0)))</f>
        <v>N</v>
      </c>
      <c r="BT44" s="9" t="str">
        <f>IF($BH44="","",IF(P$2="most",VLOOKUP(P44,'Key 1'!$A:$B,2,0),IF(P$2="least",VLOOKUP(P44,'Key 1'!$A:$C,3,0),0)))</f>
        <v>N</v>
      </c>
      <c r="BU44" s="9" t="str">
        <f>IF($BH44="","",IF(Q$2="most",VLOOKUP(Q44,'Key 1'!$A:$B,2,0),IF(Q$2="least",VLOOKUP(Q44,'Key 1'!$A:$C,3,0),0)))</f>
        <v>C</v>
      </c>
      <c r="BV44" s="9" t="str">
        <f>IF($BH44="","",IF(R$2="most",VLOOKUP(R44,'Key 1'!$A:$B,2,0),IF(R$2="least",VLOOKUP(R44,'Key 1'!$A:$C,3,0),0)))</f>
        <v>B</v>
      </c>
      <c r="BW44" s="9" t="str">
        <f>IF($BH44="","",IF(S$2="most",VLOOKUP(S44,'Key 1'!$A:$B,2,0),IF(S$2="least",VLOOKUP(S44,'Key 1'!$A:$C,3,0),0)))</f>
        <v>C</v>
      </c>
      <c r="BX44" s="9" t="str">
        <f>IF($BH44="","",IF(T$2="most",VLOOKUP(T44,'Key 1'!$A:$B,2,0),IF(T$2="least",VLOOKUP(T44,'Key 1'!$A:$C,3,0),0)))</f>
        <v>B</v>
      </c>
      <c r="BY44" s="9" t="str">
        <f>IF($BH44="","",IF(U$2="most",VLOOKUP(U44,'Key 1'!$A:$B,2,0),IF(U$2="least",VLOOKUP(U44,'Key 1'!$A:$C,3,0),0)))</f>
        <v>C</v>
      </c>
      <c r="BZ44" s="9" t="str">
        <f>IF($BH44="","",IF(V$2="most",VLOOKUP(V44,'Key 1'!$A:$B,2,0),IF(V$2="least",VLOOKUP(V44,'Key 1'!$A:$C,3,0),0)))</f>
        <v>A</v>
      </c>
      <c r="CA44" s="9" t="str">
        <f>IF($BH44="","",IF(W$2="most",VLOOKUP(W44,'Key 1'!$A:$B,2,0),IF(W$2="least",VLOOKUP(W44,'Key 1'!$A:$C,3,0),0)))</f>
        <v>N</v>
      </c>
      <c r="CB44" s="9" t="str">
        <f>IF($BH44="","",IF(X$2="most",VLOOKUP(X44,'Key 1'!$A:$B,2,0),IF(X$2="least",VLOOKUP(X44,'Key 1'!$A:$C,3,0),0)))</f>
        <v>D</v>
      </c>
      <c r="CC44" s="9" t="str">
        <f>IF($BH44="","",IF(Y$2="most",VLOOKUP(Y44,'Key 1'!$A:$B,2,0),IF(Y$2="least",VLOOKUP(Y44,'Key 1'!$A:$C,3,0),0)))</f>
        <v>D</v>
      </c>
      <c r="CD44" s="9" t="str">
        <f>IF($BH44="","",IF(Z$2="most",VLOOKUP(Z44,'Key 1'!$A:$B,2,0),IF(Z$2="least",VLOOKUP(Z44,'Key 1'!$A:$C,3,0),0)))</f>
        <v>C</v>
      </c>
      <c r="CE44" s="9" t="str">
        <f>IF($BH44="","",IF(AA$2="most",VLOOKUP(AA44,'Key 1'!$A:$B,2,0),IF(AA$2="least",VLOOKUP(AA44,'Key 1'!$A:$C,3,0),0)))</f>
        <v>D</v>
      </c>
      <c r="CF44" s="9" t="str">
        <f>IF($BH44="","",IF(AB$2="most",VLOOKUP(AB44,'Key 1'!$A:$B,2,0),IF(AB$2="least",VLOOKUP(AB44,'Key 1'!$A:$C,3,0),0)))</f>
        <v>B</v>
      </c>
      <c r="CG44" s="9" t="str">
        <f>IF($BH44="","",IF(AC$2="most",VLOOKUP(AC44,'Key 1'!$A:$B,2,0),IF(AC$2="least",VLOOKUP(AC44,'Key 1'!$A:$C,3,0),0)))</f>
        <v>D</v>
      </c>
      <c r="CH44" s="9" t="str">
        <f>IF($BH44="","",IF(AD$2="most",VLOOKUP(AD44,'Key 1'!$A:$B,2,0),IF(AD$2="least",VLOOKUP(AD44,'Key 1'!$A:$C,3,0),0)))</f>
        <v>B</v>
      </c>
      <c r="CI44" s="9" t="str">
        <f>IF($BH44="","",IF(AE$2="most",VLOOKUP(AE44,'Key 1'!$A:$B,2,0),IF(AE$2="least",VLOOKUP(AE44,'Key 1'!$A:$C,3,0),0)))</f>
        <v>A</v>
      </c>
      <c r="CJ44" s="9" t="str">
        <f>IF($BH44="","",IF(AF$2="most",VLOOKUP(AF44,'Key 1'!$A:$B,2,0),IF(AF$2="least",VLOOKUP(AF44,'Key 1'!$A:$C,3,0),0)))</f>
        <v>C</v>
      </c>
      <c r="CK44" s="9" t="str">
        <f>IF($BH44="","",IF(AG$2="most",VLOOKUP(AG44,'Key 1'!$A:$B,2,0),IF(AG$2="least",VLOOKUP(AG44,'Key 1'!$A:$C,3,0),0)))</f>
        <v>C</v>
      </c>
      <c r="CL44" s="9" t="str">
        <f>IF($BH44="","",IF(AH$2="most",VLOOKUP(AH44,'Key 1'!$A:$B,2,0),IF(AH$2="least",VLOOKUP(AH44,'Key 1'!$A:$C,3,0),0)))</f>
        <v>B</v>
      </c>
      <c r="CM44" s="9" t="str">
        <f>IF($BH44="","",IF(AI$2="most",VLOOKUP(AI44,'Key 1'!$A:$B,2,0),IF(AI$2="least",VLOOKUP(AI44,'Key 1'!$A:$C,3,0),0)))</f>
        <v>C</v>
      </c>
      <c r="CN44" s="9" t="str">
        <f>IF($BH44="","",IF(AJ$2="most",VLOOKUP(AJ44,'Key 1'!$A:$B,2,0),IF(AJ$2="least",VLOOKUP(AJ44,'Key 1'!$A:$C,3,0),0)))</f>
        <v>A</v>
      </c>
      <c r="CO44" s="9" t="str">
        <f>IF($BH44="","",IF(AK$2="most",VLOOKUP(AK44,'Key 1'!$A:$B,2,0),IF(AK$2="least",VLOOKUP(AK44,'Key 1'!$A:$C,3,0),0)))</f>
        <v>C</v>
      </c>
      <c r="CP44" s="9" t="str">
        <f>IF($BH44="","",IF(AL$2="most",VLOOKUP(AL44,'Key 1'!$A:$B,2,0),IF(AL$2="least",VLOOKUP(AL44,'Key 1'!$A:$C,3,0),0)))</f>
        <v>A</v>
      </c>
      <c r="CQ44" s="9" t="str">
        <f>IF($BH44="","",IF(AM$2="most",VLOOKUP(AM44,'Key 1'!$A:$B,2,0),IF(AM$2="least",VLOOKUP(AM44,'Key 1'!$A:$C,3,0),0)))</f>
        <v>C</v>
      </c>
      <c r="CR44" s="9" t="str">
        <f>IF($BH44="","",IF(AN$2="most",VLOOKUP(AN44,'Key 1'!$A:$B,2,0),IF(AN$2="least",VLOOKUP(AN44,'Key 1'!$A:$C,3,0),0)))</f>
        <v>A</v>
      </c>
      <c r="CS44" s="9" t="str">
        <f>IF($BH44="","",IF(AO$2="most",VLOOKUP(AO44,'Key 1'!$A:$B,2,0),IF(AO$2="least",VLOOKUP(AO44,'Key 1'!$A:$C,3,0),0)))</f>
        <v>D</v>
      </c>
      <c r="CT44" s="9" t="str">
        <f>IF($BH44="","",IF(AP$2="most",VLOOKUP(AP44,'Key 1'!$A:$B,2,0),IF(AP$2="least",VLOOKUP(AP44,'Key 1'!$A:$C,3,0),0)))</f>
        <v>B</v>
      </c>
      <c r="CU44" s="9" t="str">
        <f>IF($BH44="","",IF(AQ$2="most",VLOOKUP(AQ44,'Key 1'!$A:$B,2,0),IF(AQ$2="least",VLOOKUP(AQ44,'Key 1'!$A:$C,3,0),0)))</f>
        <v>B</v>
      </c>
      <c r="CV44" s="9" t="str">
        <f>IF($BH44="","",IF(AR$2="most",VLOOKUP(AR44,'Key 1'!$A:$B,2,0),IF(AR$2="least",VLOOKUP(AR44,'Key 1'!$A:$C,3,0),0)))</f>
        <v>A</v>
      </c>
      <c r="CW44" s="9" t="str">
        <f>IF($BH44="","",IF(AS$2="most",VLOOKUP(AS44,'Key 1'!$A:$B,2,0),IF(AS$2="least",VLOOKUP(AS44,'Key 1'!$A:$C,3,0),0)))</f>
        <v>C</v>
      </c>
      <c r="CX44" s="9" t="str">
        <f>IF($BH44="","",IF(AT$2="most",VLOOKUP(AT44,'Key 1'!$A:$B,2,0),IF(AT$2="least",VLOOKUP(AT44,'Key 1'!$A:$C,3,0),0)))</f>
        <v>S</v>
      </c>
      <c r="CY44" s="9" t="str">
        <f>IF($BH44="","",IF(AU$2="most",VLOOKUP(AU44,'Key 1'!$A:$B,2,0),IF(AU$2="least",VLOOKUP(AU44,'Key 1'!$A:$C,3,0),0)))</f>
        <v>D</v>
      </c>
      <c r="CZ44" s="9" t="str">
        <f>IF($BH44="","",IF(AV$2="most",VLOOKUP(AV44,'Key 1'!$A:$B,2,0),IF(AV$2="least",VLOOKUP(AV44,'Key 1'!$A:$C,3,0),0)))</f>
        <v>A</v>
      </c>
      <c r="DA44" s="9" t="str">
        <f>IF($BH44="","",IF(AW$2="most",VLOOKUP(AW44,'Key 1'!$A:$B,2,0),IF(AW$2="least",VLOOKUP(AW44,'Key 1'!$A:$C,3,0),0)))</f>
        <v>A</v>
      </c>
      <c r="DB44" s="9" t="str">
        <f>IF($BH44="","",IF(AX$2="most",VLOOKUP(AX44,'Key 1'!$A:$B,2,0),IF(AX$2="least",VLOOKUP(AX44,'Key 1'!$A:$C,3,0),0)))</f>
        <v>B</v>
      </c>
      <c r="DC44" s="9" t="str">
        <f>IF($BH44="","",IF(AY$2="most",VLOOKUP(AY44,'Key 1'!$A:$B,2,0),IF(AY$2="least",VLOOKUP(AY44,'Key 1'!$A:$C,3,0),0)))</f>
        <v>D</v>
      </c>
      <c r="DD44" s="9" t="str">
        <f>IF($BH44="","",IF(AZ$2="most",VLOOKUP(AZ44,'Key 1'!$A:$B,2,0),IF(AZ$2="least",VLOOKUP(AZ44,'Key 1'!$A:$C,3,0),0)))</f>
        <v>B</v>
      </c>
      <c r="DE44" s="9" t="str">
        <f>IF($BH44="","",IF(BA$2="most",VLOOKUP(BA44,'Key 1'!$A:$B,2,0),IF(BA$2="least",VLOOKUP(BA44,'Key 1'!$A:$C,3,0),0)))</f>
        <v>D</v>
      </c>
      <c r="DF44" s="9" t="str">
        <f>IF($BH44="","",IF(BB$2="most",VLOOKUP(BB44,'Key 1'!$A:$B,2,0),IF(BB$2="least",VLOOKUP(BB44,'Key 1'!$A:$C,3,0),0)))</f>
        <v>B</v>
      </c>
      <c r="DG44" s="9" t="str">
        <f>IF($BH44="","",IF(BC$2="most",VLOOKUP(BC44,'Key 1'!$A:$B,2,0),IF(BC$2="least",VLOOKUP(BC44,'Key 1'!$A:$C,3,0),0)))</f>
        <v>D</v>
      </c>
      <c r="DH44" s="9" t="str">
        <f>IF($BH44="","",IF(BD$2="most",VLOOKUP(BD44,'Key 1'!$A:$B,2,0),IF(BD$2="least",VLOOKUP(BD44,'Key 1'!$A:$C,3,0),0)))</f>
        <v>B</v>
      </c>
      <c r="DI44" s="9" t="str">
        <f>IF($BH44="","",IF(BE$2="most",VLOOKUP(BE44,'Key 1'!$A:$B,2,0),IF(BE$2="least",VLOOKUP(BE44,'Key 1'!$A:$C,3,0),0)))</f>
        <v>C</v>
      </c>
      <c r="DJ44" s="9" t="str">
        <f>IF($BH44="","",IF(BF$2="most",VLOOKUP(BF44,'Key 1'!$A:$B,2,0),IF(BF$2="least",VLOOKUP(BF44,'Key 1'!$A:$C,3,0),0)))</f>
        <v>B</v>
      </c>
      <c r="DK44" s="9" t="str">
        <f>IF($BH44="","",IF(BG$2="most",VLOOKUP(BG44,'Key 1'!$A:$B,2,0),IF(BG$2="least",VLOOKUP(BG44,'Key 1'!$A:$C,3,0),0)))</f>
        <v>C</v>
      </c>
      <c r="DL44" s="9" t="str">
        <f>IF($BH44="","",IF(BH$2="most",VLOOKUP(BH44,'Key 1'!$A:$B,2,0),IF(BH$2="least",VLOOKUP(BH44,'Key 1'!$A:$C,3,0),0)))</f>
        <v>B</v>
      </c>
      <c r="DM44" s="9">
        <f t="shared" si="50"/>
        <v>2</v>
      </c>
      <c r="DN44" s="9">
        <f t="shared" si="51"/>
        <v>2</v>
      </c>
      <c r="DO44" s="9">
        <f t="shared" si="52"/>
        <v>12</v>
      </c>
      <c r="DP44" s="9">
        <f t="shared" si="53"/>
        <v>9</v>
      </c>
      <c r="DQ44" s="9">
        <f t="shared" si="54"/>
        <v>3</v>
      </c>
      <c r="DR44" s="9">
        <f t="shared" si="55"/>
        <v>9</v>
      </c>
      <c r="DS44" s="9">
        <f t="shared" si="56"/>
        <v>14</v>
      </c>
      <c r="DT44" s="9">
        <f t="shared" si="57"/>
        <v>2</v>
      </c>
      <c r="DU44" s="9">
        <f t="shared" si="58"/>
        <v>1</v>
      </c>
      <c r="DV44" s="9">
        <f t="shared" si="59"/>
        <v>1</v>
      </c>
    </row>
    <row r="45" spans="1:126" x14ac:dyDescent="0.35">
      <c r="A45" s="1" t="s">
        <v>415</v>
      </c>
      <c r="B45" s="1" t="s">
        <v>416</v>
      </c>
      <c r="C45" s="1" t="s">
        <v>417</v>
      </c>
      <c r="D45" s="1" t="s">
        <v>418</v>
      </c>
      <c r="E45" s="1" t="s">
        <v>6</v>
      </c>
      <c r="F45" s="1" t="s">
        <v>12</v>
      </c>
      <c r="G45" s="1" t="s">
        <v>125</v>
      </c>
      <c r="H45" s="1" t="s">
        <v>14</v>
      </c>
      <c r="I45" s="1" t="s">
        <v>22</v>
      </c>
      <c r="J45" s="1" t="s">
        <v>20</v>
      </c>
      <c r="K45" s="1" t="s">
        <v>26</v>
      </c>
      <c r="L45" s="1" t="s">
        <v>23</v>
      </c>
      <c r="M45" s="1" t="s">
        <v>128</v>
      </c>
      <c r="N45" s="1" t="s">
        <v>127</v>
      </c>
      <c r="O45" s="1" t="s">
        <v>31</v>
      </c>
      <c r="P45" s="1" t="s">
        <v>34</v>
      </c>
      <c r="Q45" s="1" t="s">
        <v>130</v>
      </c>
      <c r="R45" s="1" t="s">
        <v>37</v>
      </c>
      <c r="S45" s="1" t="s">
        <v>131</v>
      </c>
      <c r="T45" s="1" t="s">
        <v>42</v>
      </c>
      <c r="U45" s="1" t="s">
        <v>133</v>
      </c>
      <c r="V45" s="1" t="s">
        <v>135</v>
      </c>
      <c r="W45" s="1" t="s">
        <v>136</v>
      </c>
      <c r="X45" s="1" t="s">
        <v>48</v>
      </c>
      <c r="Y45" s="1" t="s">
        <v>53</v>
      </c>
      <c r="Z45" s="1" t="s">
        <v>51</v>
      </c>
      <c r="AA45" s="1" t="s">
        <v>56</v>
      </c>
      <c r="AB45" s="1" t="s">
        <v>138</v>
      </c>
      <c r="AC45" s="1" t="s">
        <v>140</v>
      </c>
      <c r="AD45" s="1" t="s">
        <v>61</v>
      </c>
      <c r="AE45" s="1" t="s">
        <v>64</v>
      </c>
      <c r="AF45" s="1" t="s">
        <v>66</v>
      </c>
      <c r="AG45" s="1" t="s">
        <v>67</v>
      </c>
      <c r="AH45" s="1" t="s">
        <v>70</v>
      </c>
      <c r="AI45" s="1" t="s">
        <v>73</v>
      </c>
      <c r="AJ45" s="1" t="s">
        <v>71</v>
      </c>
      <c r="AK45" s="1" t="s">
        <v>76</v>
      </c>
      <c r="AL45" s="1" t="s">
        <v>77</v>
      </c>
      <c r="AM45" s="1" t="s">
        <v>80</v>
      </c>
      <c r="AN45" s="1" t="s">
        <v>81</v>
      </c>
      <c r="AO45" s="1" t="s">
        <v>142</v>
      </c>
      <c r="AP45" s="1" t="s">
        <v>84</v>
      </c>
      <c r="AQ45" s="1" t="s">
        <v>88</v>
      </c>
      <c r="AR45" s="1" t="s">
        <v>90</v>
      </c>
      <c r="AS45" s="1" t="s">
        <v>91</v>
      </c>
      <c r="AT45" s="1" t="s">
        <v>93</v>
      </c>
      <c r="AU45" s="1" t="s">
        <v>96</v>
      </c>
      <c r="AV45" s="1" t="s">
        <v>98</v>
      </c>
      <c r="AW45" s="1" t="s">
        <v>101</v>
      </c>
      <c r="AX45" s="1" t="s">
        <v>103</v>
      </c>
      <c r="AY45" s="1" t="s">
        <v>145</v>
      </c>
      <c r="AZ45" s="1" t="s">
        <v>106</v>
      </c>
      <c r="BA45" s="1" t="s">
        <v>109</v>
      </c>
      <c r="BB45" s="1" t="s">
        <v>108</v>
      </c>
      <c r="BC45" s="1" t="s">
        <v>147</v>
      </c>
      <c r="BD45" s="1" t="s">
        <v>114</v>
      </c>
      <c r="BE45" s="1" t="s">
        <v>117</v>
      </c>
      <c r="BF45" s="1" t="s">
        <v>119</v>
      </c>
      <c r="BG45" s="1" t="s">
        <v>122</v>
      </c>
      <c r="BH45" s="1" t="s">
        <v>149</v>
      </c>
      <c r="BI45" s="9" t="str">
        <f>IF($BH45="","",IF(E$2="most",VLOOKUP(E45,'Key 1'!$A:$B,2,0),IF(E$2="least",VLOOKUP(E45,'Key 1'!$A:$C,3,0),0)))</f>
        <v>A</v>
      </c>
      <c r="BJ45" s="9" t="str">
        <f>IF($BH45="","",IF(F$2="most",VLOOKUP(F45,'Key 1'!$A:$B,2,0),IF(F$2="least",VLOOKUP(F45,'Key 1'!$A:$C,3,0),0)))</f>
        <v>D</v>
      </c>
      <c r="BK45" s="9" t="str">
        <f>IF($BH45="","",IF(G$2="most",VLOOKUP(G45,'Key 1'!$A:$B,2,0),IF(G$2="least",VLOOKUP(G45,'Key 1'!$A:$C,3,0),0)))</f>
        <v>B</v>
      </c>
      <c r="BL45" s="9" t="str">
        <f>IF($BH45="","",IF(H$2="most",VLOOKUP(H45,'Key 1'!$A:$B,2,0),IF(H$2="least",VLOOKUP(H45,'Key 1'!$A:$C,3,0),0)))</f>
        <v>C</v>
      </c>
      <c r="BM45" s="9" t="str">
        <f>IF($BH45="","",IF(I$2="most",VLOOKUP(I45,'Key 1'!$A:$B,2,0),IF(I$2="least",VLOOKUP(I45,'Key 1'!$A:$C,3,0),0)))</f>
        <v>N</v>
      </c>
      <c r="BN45" s="9" t="str">
        <f>IF($BH45="","",IF(J$2="most",VLOOKUP(J45,'Key 1'!$A:$B,2,0),IF(J$2="least",VLOOKUP(J45,'Key 1'!$A:$C,3,0),0)))</f>
        <v>C</v>
      </c>
      <c r="BO45" s="9" t="str">
        <f>IF($BH45="","",IF(K$2="most",VLOOKUP(K45,'Key 1'!$A:$B,2,0),IF(K$2="least",VLOOKUP(K45,'Key 1'!$A:$C,3,0),0)))</f>
        <v>B</v>
      </c>
      <c r="BP45" s="9" t="str">
        <f>IF($BH45="","",IF(L$2="most",VLOOKUP(L45,'Key 1'!$A:$B,2,0),IF(L$2="least",VLOOKUP(L45,'Key 1'!$A:$C,3,0),0)))</f>
        <v>A</v>
      </c>
      <c r="BQ45" s="9" t="str">
        <f>IF($BH45="","",IF(M$2="most",VLOOKUP(M45,'Key 1'!$A:$B,2,0),IF(M$2="least",VLOOKUP(M45,'Key 1'!$A:$C,3,0),0)))</f>
        <v>C</v>
      </c>
      <c r="BR45" s="9" t="str">
        <f>IF($BH45="","",IF(N$2="most",VLOOKUP(N45,'Key 1'!$A:$B,2,0),IF(N$2="least",VLOOKUP(N45,'Key 1'!$A:$C,3,0),0)))</f>
        <v>B</v>
      </c>
      <c r="BS45" s="9" t="str">
        <f>IF($BH45="","",IF(O$2="most",VLOOKUP(O45,'Key 1'!$A:$B,2,0),IF(O$2="least",VLOOKUP(O45,'Key 1'!$A:$C,3,0),0)))</f>
        <v>D</v>
      </c>
      <c r="BT45" s="9" t="str">
        <f>IF($BH45="","",IF(P$2="most",VLOOKUP(P45,'Key 1'!$A:$B,2,0),IF(P$2="least",VLOOKUP(P45,'Key 1'!$A:$C,3,0),0)))</f>
        <v>B</v>
      </c>
      <c r="BU45" s="9" t="str">
        <f>IF($BH45="","",IF(Q$2="most",VLOOKUP(Q45,'Key 1'!$A:$B,2,0),IF(Q$2="least",VLOOKUP(Q45,'Key 1'!$A:$C,3,0),0)))</f>
        <v>C</v>
      </c>
      <c r="BV45" s="9" t="str">
        <f>IF($BH45="","",IF(R$2="most",VLOOKUP(R45,'Key 1'!$A:$B,2,0),IF(R$2="least",VLOOKUP(R45,'Key 1'!$A:$C,3,0),0)))</f>
        <v>B</v>
      </c>
      <c r="BW45" s="9" t="str">
        <f>IF($BH45="","",IF(S$2="most",VLOOKUP(S45,'Key 1'!$A:$B,2,0),IF(S$2="least",VLOOKUP(S45,'Key 1'!$A:$C,3,0),0)))</f>
        <v>A</v>
      </c>
      <c r="BX45" s="9" t="str">
        <f>IF($BH45="","",IF(T$2="most",VLOOKUP(T45,'Key 1'!$A:$B,2,0),IF(T$2="least",VLOOKUP(T45,'Key 1'!$A:$C,3,0),0)))</f>
        <v>B</v>
      </c>
      <c r="BY45" s="9" t="str">
        <f>IF($BH45="","",IF(U$2="most",VLOOKUP(U45,'Key 1'!$A:$B,2,0),IF(U$2="least",VLOOKUP(U45,'Key 1'!$A:$C,3,0),0)))</f>
        <v>C</v>
      </c>
      <c r="BZ45" s="9" t="str">
        <f>IF($BH45="","",IF(V$2="most",VLOOKUP(V45,'Key 1'!$A:$B,2,0),IF(V$2="least",VLOOKUP(V45,'Key 1'!$A:$C,3,0),0)))</f>
        <v>B</v>
      </c>
      <c r="CA45" s="9" t="str">
        <f>IF($BH45="","",IF(W$2="most",VLOOKUP(W45,'Key 1'!$A:$B,2,0),IF(W$2="least",VLOOKUP(W45,'Key 1'!$A:$C,3,0),0)))</f>
        <v>N</v>
      </c>
      <c r="CB45" s="9" t="str">
        <f>IF($BH45="","",IF(X$2="most",VLOOKUP(X45,'Key 1'!$A:$B,2,0),IF(X$2="least",VLOOKUP(X45,'Key 1'!$A:$C,3,0),0)))</f>
        <v>A</v>
      </c>
      <c r="CC45" s="9" t="str">
        <f>IF($BH45="","",IF(Y$2="most",VLOOKUP(Y45,'Key 1'!$A:$B,2,0),IF(Y$2="least",VLOOKUP(Y45,'Key 1'!$A:$C,3,0),0)))</f>
        <v>B</v>
      </c>
      <c r="CD45" s="9" t="str">
        <f>IF($BH45="","",IF(Z$2="most",VLOOKUP(Z45,'Key 1'!$A:$B,2,0),IF(Z$2="least",VLOOKUP(Z45,'Key 1'!$A:$C,3,0),0)))</f>
        <v>C</v>
      </c>
      <c r="CE45" s="9" t="str">
        <f>IF($BH45="","",IF(AA$2="most",VLOOKUP(AA45,'Key 1'!$A:$B,2,0),IF(AA$2="least",VLOOKUP(AA45,'Key 1'!$A:$C,3,0),0)))</f>
        <v>D</v>
      </c>
      <c r="CF45" s="9" t="str">
        <f>IF($BH45="","",IF(AB$2="most",VLOOKUP(AB45,'Key 1'!$A:$B,2,0),IF(AB$2="least",VLOOKUP(AB45,'Key 1'!$A:$C,3,0),0)))</f>
        <v>A</v>
      </c>
      <c r="CG45" s="9" t="str">
        <f>IF($BH45="","",IF(AC$2="most",VLOOKUP(AC45,'Key 1'!$A:$B,2,0),IF(AC$2="least",VLOOKUP(AC45,'Key 1'!$A:$C,3,0),0)))</f>
        <v>D</v>
      </c>
      <c r="CH45" s="9" t="str">
        <f>IF($BH45="","",IF(AD$2="most",VLOOKUP(AD45,'Key 1'!$A:$B,2,0),IF(AD$2="least",VLOOKUP(AD45,'Key 1'!$A:$C,3,0),0)))</f>
        <v>A</v>
      </c>
      <c r="CI45" s="9" t="str">
        <f>IF($BH45="","",IF(AE$2="most",VLOOKUP(AE45,'Key 1'!$A:$B,2,0),IF(AE$2="least",VLOOKUP(AE45,'Key 1'!$A:$C,3,0),0)))</f>
        <v>D</v>
      </c>
      <c r="CJ45" s="9" t="str">
        <f>IF($BH45="","",IF(AF$2="most",VLOOKUP(AF45,'Key 1'!$A:$B,2,0),IF(AF$2="least",VLOOKUP(AF45,'Key 1'!$A:$C,3,0),0)))</f>
        <v>A</v>
      </c>
      <c r="CK45" s="9" t="str">
        <f>IF($BH45="","",IF(AG$2="most",VLOOKUP(AG45,'Key 1'!$A:$B,2,0),IF(AG$2="least",VLOOKUP(AG45,'Key 1'!$A:$C,3,0),0)))</f>
        <v>A</v>
      </c>
      <c r="CL45" s="9" t="str">
        <f>IF($BH45="","",IF(AH$2="most",VLOOKUP(AH45,'Key 1'!$A:$B,2,0),IF(AH$2="least",VLOOKUP(AH45,'Key 1'!$A:$C,3,0),0)))</f>
        <v>D</v>
      </c>
      <c r="CM45" s="9" t="str">
        <f>IF($BH45="","",IF(AI$2="most",VLOOKUP(AI45,'Key 1'!$A:$B,2,0),IF(AI$2="least",VLOOKUP(AI45,'Key 1'!$A:$C,3,0),0)))</f>
        <v>D</v>
      </c>
      <c r="CN45" s="9" t="str">
        <f>IF($BH45="","",IF(AJ$2="most",VLOOKUP(AJ45,'Key 1'!$A:$B,2,0),IF(AJ$2="least",VLOOKUP(AJ45,'Key 1'!$A:$C,3,0),0)))</f>
        <v>C</v>
      </c>
      <c r="CO45" s="9" t="str">
        <f>IF($BH45="","",IF(AK$2="most",VLOOKUP(AK45,'Key 1'!$A:$B,2,0),IF(AK$2="least",VLOOKUP(AK45,'Key 1'!$A:$C,3,0),0)))</f>
        <v>D</v>
      </c>
      <c r="CP45" s="9" t="str">
        <f>IF($BH45="","",IF(AL$2="most",VLOOKUP(AL45,'Key 1'!$A:$B,2,0),IF(AL$2="least",VLOOKUP(AL45,'Key 1'!$A:$C,3,0),0)))</f>
        <v>B</v>
      </c>
      <c r="CQ45" s="9" t="str">
        <f>IF($BH45="","",IF(AM$2="most",VLOOKUP(AM45,'Key 1'!$A:$B,2,0),IF(AM$2="least",VLOOKUP(AM45,'Key 1'!$A:$C,3,0),0)))</f>
        <v>B</v>
      </c>
      <c r="CR45" s="9" t="str">
        <f>IF($BH45="","",IF(AN$2="most",VLOOKUP(AN45,'Key 1'!$A:$B,2,0),IF(AN$2="least",VLOOKUP(AN45,'Key 1'!$A:$C,3,0),0)))</f>
        <v>C</v>
      </c>
      <c r="CS45" s="9" t="str">
        <f>IF($BH45="","",IF(AO$2="most",VLOOKUP(AO45,'Key 1'!$A:$B,2,0),IF(AO$2="least",VLOOKUP(AO45,'Key 1'!$A:$C,3,0),0)))</f>
        <v>D</v>
      </c>
      <c r="CT45" s="9" t="str">
        <f>IF($BH45="","",IF(AP$2="most",VLOOKUP(AP45,'Key 1'!$A:$B,2,0),IF(AP$2="least",VLOOKUP(AP45,'Key 1'!$A:$C,3,0),0)))</f>
        <v>A</v>
      </c>
      <c r="CU45" s="9" t="str">
        <f>IF($BH45="","",IF(AQ$2="most",VLOOKUP(AQ45,'Key 1'!$A:$B,2,0),IF(AQ$2="least",VLOOKUP(AQ45,'Key 1'!$A:$C,3,0),0)))</f>
        <v>D</v>
      </c>
      <c r="CV45" s="9" t="str">
        <f>IF($BH45="","",IF(AR$2="most",VLOOKUP(AR45,'Key 1'!$A:$B,2,0),IF(AR$2="least",VLOOKUP(AR45,'Key 1'!$A:$C,3,0),0)))</f>
        <v>B</v>
      </c>
      <c r="CW45" s="9" t="str">
        <f>IF($BH45="","",IF(AS$2="most",VLOOKUP(AS45,'Key 1'!$A:$B,2,0),IF(AS$2="least",VLOOKUP(AS45,'Key 1'!$A:$C,3,0),0)))</f>
        <v>C</v>
      </c>
      <c r="CX45" s="9" t="str">
        <f>IF($BH45="","",IF(AT$2="most",VLOOKUP(AT45,'Key 1'!$A:$B,2,0),IF(AT$2="least",VLOOKUP(AT45,'Key 1'!$A:$C,3,0),0)))</f>
        <v>S</v>
      </c>
      <c r="CY45" s="9" t="str">
        <f>IF($BH45="","",IF(AU$2="most",VLOOKUP(AU45,'Key 1'!$A:$B,2,0),IF(AU$2="least",VLOOKUP(AU45,'Key 1'!$A:$C,3,0),0)))</f>
        <v>A</v>
      </c>
      <c r="CZ45" s="9" t="str">
        <f>IF($BH45="","",IF(AV$2="most",VLOOKUP(AV45,'Key 1'!$A:$B,2,0),IF(AV$2="least",VLOOKUP(AV45,'Key 1'!$A:$C,3,0),0)))</f>
        <v>B</v>
      </c>
      <c r="DA45" s="9" t="str">
        <f>IF($BH45="","",IF(AW$2="most",VLOOKUP(AW45,'Key 1'!$A:$B,2,0),IF(AW$2="least",VLOOKUP(AW45,'Key 1'!$A:$C,3,0),0)))</f>
        <v>C</v>
      </c>
      <c r="DB45" s="9" t="str">
        <f>IF($BH45="","",IF(AX$2="most",VLOOKUP(AX45,'Key 1'!$A:$B,2,0),IF(AX$2="least",VLOOKUP(AX45,'Key 1'!$A:$C,3,0),0)))</f>
        <v>D</v>
      </c>
      <c r="DC45" s="9" t="str">
        <f>IF($BH45="","",IF(AY$2="most",VLOOKUP(AY45,'Key 1'!$A:$B,2,0),IF(AY$2="least",VLOOKUP(AY45,'Key 1'!$A:$C,3,0),0)))</f>
        <v>D</v>
      </c>
      <c r="DD45" s="9" t="str">
        <f>IF($BH45="","",IF(AZ$2="most",VLOOKUP(AZ45,'Key 1'!$A:$B,2,0),IF(AZ$2="least",VLOOKUP(AZ45,'Key 1'!$A:$C,3,0),0)))</f>
        <v>B</v>
      </c>
      <c r="DE45" s="9" t="str">
        <f>IF($BH45="","",IF(BA$2="most",VLOOKUP(BA45,'Key 1'!$A:$B,2,0),IF(BA$2="least",VLOOKUP(BA45,'Key 1'!$A:$C,3,0),0)))</f>
        <v>C</v>
      </c>
      <c r="DF45" s="9" t="str">
        <f>IF($BH45="","",IF(BB$2="most",VLOOKUP(BB45,'Key 1'!$A:$B,2,0),IF(BB$2="least",VLOOKUP(BB45,'Key 1'!$A:$C,3,0),0)))</f>
        <v>B</v>
      </c>
      <c r="DG45" s="9" t="str">
        <f>IF($BH45="","",IF(BC$2="most",VLOOKUP(BC45,'Key 1'!$A:$B,2,0),IF(BC$2="least",VLOOKUP(BC45,'Key 1'!$A:$C,3,0),0)))</f>
        <v>D</v>
      </c>
      <c r="DH45" s="9" t="str">
        <f>IF($BH45="","",IF(BD$2="most",VLOOKUP(BD45,'Key 1'!$A:$B,2,0),IF(BD$2="least",VLOOKUP(BD45,'Key 1'!$A:$C,3,0),0)))</f>
        <v>B</v>
      </c>
      <c r="DI45" s="9" t="str">
        <f>IF($BH45="","",IF(BE$2="most",VLOOKUP(BE45,'Key 1'!$A:$B,2,0),IF(BE$2="least",VLOOKUP(BE45,'Key 1'!$A:$C,3,0),0)))</f>
        <v>D</v>
      </c>
      <c r="DJ45" s="9" t="str">
        <f>IF($BH45="","",IF(BF$2="most",VLOOKUP(BF45,'Key 1'!$A:$B,2,0),IF(BF$2="least",VLOOKUP(BF45,'Key 1'!$A:$C,3,0),0)))</f>
        <v>C</v>
      </c>
      <c r="DK45" s="9" t="str">
        <f>IF($BH45="","",IF(BG$2="most",VLOOKUP(BG45,'Key 1'!$A:$B,2,0),IF(BG$2="least",VLOOKUP(BG45,'Key 1'!$A:$C,3,0),0)))</f>
        <v>A</v>
      </c>
      <c r="DL45" s="9" t="str">
        <f>IF($BH45="","",IF(BH$2="most",VLOOKUP(BH45,'Key 1'!$A:$B,2,0),IF(BH$2="least",VLOOKUP(BH45,'Key 1'!$A:$C,3,0),0)))</f>
        <v>B</v>
      </c>
      <c r="DM45" s="9">
        <f t="shared" si="50"/>
        <v>5</v>
      </c>
      <c r="DN45" s="9">
        <f t="shared" si="51"/>
        <v>4</v>
      </c>
      <c r="DO45" s="9">
        <f t="shared" si="52"/>
        <v>6</v>
      </c>
      <c r="DP45" s="9">
        <f t="shared" si="53"/>
        <v>11</v>
      </c>
      <c r="DQ45" s="9">
        <f t="shared" si="54"/>
        <v>2</v>
      </c>
      <c r="DR45" s="9">
        <f t="shared" si="55"/>
        <v>6</v>
      </c>
      <c r="DS45" s="9">
        <f t="shared" si="56"/>
        <v>12</v>
      </c>
      <c r="DT45" s="9">
        <f t="shared" si="57"/>
        <v>6</v>
      </c>
      <c r="DU45" s="9">
        <f t="shared" si="58"/>
        <v>3</v>
      </c>
      <c r="DV45" s="9">
        <f t="shared" si="59"/>
        <v>0</v>
      </c>
    </row>
    <row r="46" spans="1:126" x14ac:dyDescent="0.35">
      <c r="A46" s="49">
        <v>44569.795300925929</v>
      </c>
      <c r="B46" s="1" t="s">
        <v>419</v>
      </c>
      <c r="C46" s="1" t="s">
        <v>420</v>
      </c>
      <c r="D46" s="1" t="s">
        <v>421</v>
      </c>
      <c r="E46" s="1" t="s">
        <v>124</v>
      </c>
      <c r="F46" s="1" t="s">
        <v>6</v>
      </c>
      <c r="G46" s="1" t="s">
        <v>16</v>
      </c>
      <c r="H46" s="1" t="s">
        <v>14</v>
      </c>
      <c r="I46" s="1" t="s">
        <v>19</v>
      </c>
      <c r="J46" s="1" t="s">
        <v>21</v>
      </c>
      <c r="K46" s="1" t="s">
        <v>26</v>
      </c>
      <c r="L46" s="1" t="s">
        <v>23</v>
      </c>
      <c r="M46" s="1" t="s">
        <v>128</v>
      </c>
      <c r="N46" s="1" t="s">
        <v>29</v>
      </c>
      <c r="O46" s="1" t="s">
        <v>33</v>
      </c>
      <c r="P46" s="1" t="s">
        <v>34</v>
      </c>
      <c r="Q46" s="1" t="s">
        <v>130</v>
      </c>
      <c r="R46" s="1" t="s">
        <v>38</v>
      </c>
      <c r="S46" s="1" t="s">
        <v>41</v>
      </c>
      <c r="T46" s="1" t="s">
        <v>42</v>
      </c>
      <c r="U46" s="1" t="s">
        <v>133</v>
      </c>
      <c r="V46" s="1" t="s">
        <v>134</v>
      </c>
      <c r="W46" s="1" t="s">
        <v>48</v>
      </c>
      <c r="X46" s="1" t="s">
        <v>136</v>
      </c>
      <c r="Y46" s="1" t="s">
        <v>137</v>
      </c>
      <c r="Z46" s="1" t="s">
        <v>54</v>
      </c>
      <c r="AA46" s="1" t="s">
        <v>56</v>
      </c>
      <c r="AB46" s="1" t="s">
        <v>58</v>
      </c>
      <c r="AC46" s="1" t="s">
        <v>140</v>
      </c>
      <c r="AD46" s="1" t="s">
        <v>61</v>
      </c>
      <c r="AE46" s="1" t="s">
        <v>65</v>
      </c>
      <c r="AF46" s="1" t="s">
        <v>63</v>
      </c>
      <c r="AG46" s="1" t="s">
        <v>141</v>
      </c>
      <c r="AH46" s="1" t="s">
        <v>67</v>
      </c>
      <c r="AI46" s="1" t="s">
        <v>71</v>
      </c>
      <c r="AJ46" s="1" t="s">
        <v>74</v>
      </c>
      <c r="AK46" s="1" t="s">
        <v>76</v>
      </c>
      <c r="AL46" s="1" t="s">
        <v>78</v>
      </c>
      <c r="AM46" s="1" t="s">
        <v>81</v>
      </c>
      <c r="AN46" s="1" t="s">
        <v>80</v>
      </c>
      <c r="AO46" s="1" t="s">
        <v>142</v>
      </c>
      <c r="AP46" s="1" t="s">
        <v>86</v>
      </c>
      <c r="AQ46" s="1" t="s">
        <v>89</v>
      </c>
      <c r="AR46" s="1" t="s">
        <v>88</v>
      </c>
      <c r="AS46" s="1" t="s">
        <v>143</v>
      </c>
      <c r="AT46" s="1" t="s">
        <v>93</v>
      </c>
      <c r="AU46" s="1" t="s">
        <v>96</v>
      </c>
      <c r="AV46" s="1" t="s">
        <v>98</v>
      </c>
      <c r="AW46" s="1" t="s">
        <v>101</v>
      </c>
      <c r="AX46" s="1" t="s">
        <v>144</v>
      </c>
      <c r="AY46" s="1" t="s">
        <v>146</v>
      </c>
      <c r="AZ46" s="1" t="s">
        <v>145</v>
      </c>
      <c r="BA46" s="1" t="s">
        <v>109</v>
      </c>
      <c r="BB46" s="1" t="s">
        <v>111</v>
      </c>
      <c r="BC46" s="1" t="s">
        <v>114</v>
      </c>
      <c r="BD46" s="1" t="s">
        <v>112</v>
      </c>
      <c r="BE46" s="1" t="s">
        <v>119</v>
      </c>
      <c r="BF46" s="1" t="s">
        <v>117</v>
      </c>
      <c r="BG46" s="1" t="s">
        <v>122</v>
      </c>
      <c r="BH46" s="1" t="s">
        <v>149</v>
      </c>
      <c r="BI46" s="9" t="str">
        <f>IF($BH46="","",IF(E$2="most",VLOOKUP(E46,'Key 1'!$A:$B,2,0),IF(E$2="least",VLOOKUP(E46,'Key 1'!$A:$C,3,0),0)))</f>
        <v>C</v>
      </c>
      <c r="BJ46" s="9" t="str">
        <f>IF($BH46="","",IF(F$2="most",VLOOKUP(F46,'Key 1'!$A:$B,2,0),IF(F$2="least",VLOOKUP(F46,'Key 1'!$A:$C,3,0),0)))</f>
        <v>A</v>
      </c>
      <c r="BK46" s="9" t="str">
        <f>IF($BH46="","",IF(G$2="most",VLOOKUP(G46,'Key 1'!$A:$B,2,0),IF(G$2="least",VLOOKUP(G46,'Key 1'!$A:$C,3,0),0)))</f>
        <v>A</v>
      </c>
      <c r="BL46" s="9" t="str">
        <f>IF($BH46="","",IF(H$2="most",VLOOKUP(H46,'Key 1'!$A:$B,2,0),IF(H$2="least",VLOOKUP(H46,'Key 1'!$A:$C,3,0),0)))</f>
        <v>C</v>
      </c>
      <c r="BM46" s="9" t="str">
        <f>IF($BH46="","",IF(I$2="most",VLOOKUP(I46,'Key 1'!$A:$B,2,0),IF(I$2="least",VLOOKUP(I46,'Key 1'!$A:$C,3,0),0)))</f>
        <v>A</v>
      </c>
      <c r="BN46" s="9" t="str">
        <f>IF($BH46="","",IF(J$2="most",VLOOKUP(J46,'Key 1'!$A:$B,2,0),IF(J$2="least",VLOOKUP(J46,'Key 1'!$A:$C,3,0),0)))</f>
        <v>B</v>
      </c>
      <c r="BO46" s="9" t="str">
        <f>IF($BH46="","",IF(K$2="most",VLOOKUP(K46,'Key 1'!$A:$B,2,0),IF(K$2="least",VLOOKUP(K46,'Key 1'!$A:$C,3,0),0)))</f>
        <v>B</v>
      </c>
      <c r="BP46" s="9" t="str">
        <f>IF($BH46="","",IF(L$2="most",VLOOKUP(L46,'Key 1'!$A:$B,2,0),IF(L$2="least",VLOOKUP(L46,'Key 1'!$A:$C,3,0),0)))</f>
        <v>A</v>
      </c>
      <c r="BQ46" s="9" t="str">
        <f>IF($BH46="","",IF(M$2="most",VLOOKUP(M46,'Key 1'!$A:$B,2,0),IF(M$2="least",VLOOKUP(M46,'Key 1'!$A:$C,3,0),0)))</f>
        <v>C</v>
      </c>
      <c r="BR46" s="9" t="str">
        <f>IF($BH46="","",IF(N$2="most",VLOOKUP(N46,'Key 1'!$A:$B,2,0),IF(N$2="least",VLOOKUP(N46,'Key 1'!$A:$C,3,0),0)))</f>
        <v>A</v>
      </c>
      <c r="BS46" s="9" t="str">
        <f>IF($BH46="","",IF(O$2="most",VLOOKUP(O46,'Key 1'!$A:$B,2,0),IF(O$2="least",VLOOKUP(O46,'Key 1'!$A:$C,3,0),0)))</f>
        <v>N</v>
      </c>
      <c r="BT46" s="9" t="str">
        <f>IF($BH46="","",IF(P$2="most",VLOOKUP(P46,'Key 1'!$A:$B,2,0),IF(P$2="least",VLOOKUP(P46,'Key 1'!$A:$C,3,0),0)))</f>
        <v>B</v>
      </c>
      <c r="BU46" s="9" t="str">
        <f>IF($BH46="","",IF(Q$2="most",VLOOKUP(Q46,'Key 1'!$A:$B,2,0),IF(Q$2="least",VLOOKUP(Q46,'Key 1'!$A:$C,3,0),0)))</f>
        <v>C</v>
      </c>
      <c r="BV46" s="9" t="str">
        <f>IF($BH46="","",IF(R$2="most",VLOOKUP(R46,'Key 1'!$A:$B,2,0),IF(R$2="least",VLOOKUP(R46,'Key 1'!$A:$C,3,0),0)))</f>
        <v>D</v>
      </c>
      <c r="BW46" s="9" t="str">
        <f>IF($BH46="","",IF(S$2="most",VLOOKUP(S46,'Key 1'!$A:$B,2,0),IF(S$2="least",VLOOKUP(S46,'Key 1'!$A:$C,3,0),0)))</f>
        <v>D</v>
      </c>
      <c r="BX46" s="9" t="str">
        <f>IF($BH46="","",IF(T$2="most",VLOOKUP(T46,'Key 1'!$A:$B,2,0),IF(T$2="least",VLOOKUP(T46,'Key 1'!$A:$C,3,0),0)))</f>
        <v>B</v>
      </c>
      <c r="BY46" s="9" t="str">
        <f>IF($BH46="","",IF(U$2="most",VLOOKUP(U46,'Key 1'!$A:$B,2,0),IF(U$2="least",VLOOKUP(U46,'Key 1'!$A:$C,3,0),0)))</f>
        <v>C</v>
      </c>
      <c r="BZ46" s="9" t="str">
        <f>IF($BH46="","",IF(V$2="most",VLOOKUP(V46,'Key 1'!$A:$B,2,0),IF(V$2="least",VLOOKUP(V46,'Key 1'!$A:$C,3,0),0)))</f>
        <v>A</v>
      </c>
      <c r="CA46" s="9" t="str">
        <f>IF($BH46="","",IF(W$2="most",VLOOKUP(W46,'Key 1'!$A:$B,2,0),IF(W$2="least",VLOOKUP(W46,'Key 1'!$A:$C,3,0),0)))</f>
        <v>A</v>
      </c>
      <c r="CB46" s="9" t="str">
        <f>IF($BH46="","",IF(X$2="most",VLOOKUP(X46,'Key 1'!$A:$B,2,0),IF(X$2="least",VLOOKUP(X46,'Key 1'!$A:$C,3,0),0)))</f>
        <v>C</v>
      </c>
      <c r="CC46" s="9" t="str">
        <f>IF($BH46="","",IF(Y$2="most",VLOOKUP(Y46,'Key 1'!$A:$B,2,0),IF(Y$2="least",VLOOKUP(Y46,'Key 1'!$A:$C,3,0),0)))</f>
        <v>D</v>
      </c>
      <c r="CD46" s="9" t="str">
        <f>IF($BH46="","",IF(Z$2="most",VLOOKUP(Z46,'Key 1'!$A:$B,2,0),IF(Z$2="least",VLOOKUP(Z46,'Key 1'!$A:$C,3,0),0)))</f>
        <v>A</v>
      </c>
      <c r="CE46" s="9" t="str">
        <f>IF($BH46="","",IF(AA$2="most",VLOOKUP(AA46,'Key 1'!$A:$B,2,0),IF(AA$2="least",VLOOKUP(AA46,'Key 1'!$A:$C,3,0),0)))</f>
        <v>D</v>
      </c>
      <c r="CF46" s="9" t="str">
        <f>IF($BH46="","",IF(AB$2="most",VLOOKUP(AB46,'Key 1'!$A:$B,2,0),IF(AB$2="least",VLOOKUP(AB46,'Key 1'!$A:$C,3,0),0)))</f>
        <v>B</v>
      </c>
      <c r="CG46" s="9" t="str">
        <f>IF($BH46="","",IF(AC$2="most",VLOOKUP(AC46,'Key 1'!$A:$B,2,0),IF(AC$2="least",VLOOKUP(AC46,'Key 1'!$A:$C,3,0),0)))</f>
        <v>D</v>
      </c>
      <c r="CH46" s="9" t="str">
        <f>IF($BH46="","",IF(AD$2="most",VLOOKUP(AD46,'Key 1'!$A:$B,2,0),IF(AD$2="least",VLOOKUP(AD46,'Key 1'!$A:$C,3,0),0)))</f>
        <v>A</v>
      </c>
      <c r="CI46" s="9" t="str">
        <f>IF($BH46="","",IF(AE$2="most",VLOOKUP(AE46,'Key 1'!$A:$B,2,0),IF(AE$2="least",VLOOKUP(AE46,'Key 1'!$A:$C,3,0),0)))</f>
        <v>B</v>
      </c>
      <c r="CJ46" s="9" t="str">
        <f>IF($BH46="","",IF(AF$2="most",VLOOKUP(AF46,'Key 1'!$A:$B,2,0),IF(AF$2="least",VLOOKUP(AF46,'Key 1'!$A:$C,3,0),0)))</f>
        <v>C</v>
      </c>
      <c r="CK46" s="9" t="str">
        <f>IF($BH46="","",IF(AG$2="most",VLOOKUP(AG46,'Key 1'!$A:$B,2,0),IF(AG$2="least",VLOOKUP(AG46,'Key 1'!$A:$C,3,0),0)))</f>
        <v>C</v>
      </c>
      <c r="CL46" s="9" t="str">
        <f>IF($BH46="","",IF(AH$2="most",VLOOKUP(AH46,'Key 1'!$A:$B,2,0),IF(AH$2="least",VLOOKUP(AH46,'Key 1'!$A:$C,3,0),0)))</f>
        <v>A</v>
      </c>
      <c r="CM46" s="9" t="str">
        <f>IF($BH46="","",IF(AI$2="most",VLOOKUP(AI46,'Key 1'!$A:$B,2,0),IF(AI$2="least",VLOOKUP(AI46,'Key 1'!$A:$C,3,0),0)))</f>
        <v>C</v>
      </c>
      <c r="CN46" s="9" t="str">
        <f>IF($BH46="","",IF(AJ$2="most",VLOOKUP(AJ46,'Key 1'!$A:$B,2,0),IF(AJ$2="least",VLOOKUP(AJ46,'Key 1'!$A:$C,3,0),0)))</f>
        <v>A</v>
      </c>
      <c r="CO46" s="9" t="str">
        <f>IF($BH46="","",IF(AK$2="most",VLOOKUP(AK46,'Key 1'!$A:$B,2,0),IF(AK$2="least",VLOOKUP(AK46,'Key 1'!$A:$C,3,0),0)))</f>
        <v>D</v>
      </c>
      <c r="CP46" s="9" t="str">
        <f>IF($BH46="","",IF(AL$2="most",VLOOKUP(AL46,'Key 1'!$A:$B,2,0),IF(AL$2="least",VLOOKUP(AL46,'Key 1'!$A:$C,3,0),0)))</f>
        <v>C</v>
      </c>
      <c r="CQ46" s="9" t="str">
        <f>IF($BH46="","",IF(AM$2="most",VLOOKUP(AM46,'Key 1'!$A:$B,2,0),IF(AM$2="least",VLOOKUP(AM46,'Key 1'!$A:$C,3,0),0)))</f>
        <v>C</v>
      </c>
      <c r="CR46" s="9" t="str">
        <f>IF($BH46="","",IF(AN$2="most",VLOOKUP(AN46,'Key 1'!$A:$B,2,0),IF(AN$2="least",VLOOKUP(AN46,'Key 1'!$A:$C,3,0),0)))</f>
        <v>N</v>
      </c>
      <c r="CS46" s="9" t="str">
        <f>IF($BH46="","",IF(AO$2="most",VLOOKUP(AO46,'Key 1'!$A:$B,2,0),IF(AO$2="least",VLOOKUP(AO46,'Key 1'!$A:$C,3,0),0)))</f>
        <v>D</v>
      </c>
      <c r="CT46" s="9" t="str">
        <f>IF($BH46="","",IF(AP$2="most",VLOOKUP(AP46,'Key 1'!$A:$B,2,0),IF(AP$2="least",VLOOKUP(AP46,'Key 1'!$A:$C,3,0),0)))</f>
        <v>C</v>
      </c>
      <c r="CU46" s="9" t="str">
        <f>IF($BH46="","",IF(AQ$2="most",VLOOKUP(AQ46,'Key 1'!$A:$B,2,0),IF(AQ$2="least",VLOOKUP(AQ46,'Key 1'!$A:$C,3,0),0)))</f>
        <v>N</v>
      </c>
      <c r="CV46" s="9" t="str">
        <f>IF($BH46="","",IF(AR$2="most",VLOOKUP(AR46,'Key 1'!$A:$B,2,0),IF(AR$2="least",VLOOKUP(AR46,'Key 1'!$A:$C,3,0),0)))</f>
        <v>D</v>
      </c>
      <c r="CW46" s="9" t="str">
        <f>IF($BH46="","",IF(AS$2="most",VLOOKUP(AS46,'Key 1'!$A:$B,2,0),IF(AS$2="least",VLOOKUP(AS46,'Key 1'!$A:$C,3,0),0)))</f>
        <v>B</v>
      </c>
      <c r="CX46" s="9" t="str">
        <f>IF($BH46="","",IF(AT$2="most",VLOOKUP(AT46,'Key 1'!$A:$B,2,0),IF(AT$2="least",VLOOKUP(AT46,'Key 1'!$A:$C,3,0),0)))</f>
        <v>S</v>
      </c>
      <c r="CY46" s="9" t="str">
        <f>IF($BH46="","",IF(AU$2="most",VLOOKUP(AU46,'Key 1'!$A:$B,2,0),IF(AU$2="least",VLOOKUP(AU46,'Key 1'!$A:$C,3,0),0)))</f>
        <v>A</v>
      </c>
      <c r="CZ46" s="9" t="str">
        <f>IF($BH46="","",IF(AV$2="most",VLOOKUP(AV46,'Key 1'!$A:$B,2,0),IF(AV$2="least",VLOOKUP(AV46,'Key 1'!$A:$C,3,0),0)))</f>
        <v>B</v>
      </c>
      <c r="DA46" s="9" t="str">
        <f>IF($BH46="","",IF(AW$2="most",VLOOKUP(AW46,'Key 1'!$A:$B,2,0),IF(AW$2="least",VLOOKUP(AW46,'Key 1'!$A:$C,3,0),0)))</f>
        <v>C</v>
      </c>
      <c r="DB46" s="9" t="str">
        <f>IF($BH46="","",IF(AX$2="most",VLOOKUP(AX46,'Key 1'!$A:$B,2,0),IF(AX$2="least",VLOOKUP(AX46,'Key 1'!$A:$C,3,0),0)))</f>
        <v>B</v>
      </c>
      <c r="DC46" s="9" t="str">
        <f>IF($BH46="","",IF(AY$2="most",VLOOKUP(AY46,'Key 1'!$A:$B,2,0),IF(AY$2="least",VLOOKUP(AY46,'Key 1'!$A:$C,3,0),0)))</f>
        <v>C</v>
      </c>
      <c r="DD46" s="9" t="str">
        <f>IF($BH46="","",IF(AZ$2="most",VLOOKUP(AZ46,'Key 1'!$A:$B,2,0),IF(AZ$2="least",VLOOKUP(AZ46,'Key 1'!$A:$C,3,0),0)))</f>
        <v>D</v>
      </c>
      <c r="DE46" s="9" t="str">
        <f>IF($BH46="","",IF(BA$2="most",VLOOKUP(BA46,'Key 1'!$A:$B,2,0),IF(BA$2="least",VLOOKUP(BA46,'Key 1'!$A:$C,3,0),0)))</f>
        <v>C</v>
      </c>
      <c r="DF46" s="9" t="str">
        <f>IF($BH46="","",IF(BB$2="most",VLOOKUP(BB46,'Key 1'!$A:$B,2,0),IF(BB$2="least",VLOOKUP(BB46,'Key 1'!$A:$C,3,0),0)))</f>
        <v>A</v>
      </c>
      <c r="DG46" s="9" t="str">
        <f>IF($BH46="","",IF(BC$2="most",VLOOKUP(BC46,'Key 1'!$A:$B,2,0),IF(BC$2="least",VLOOKUP(BC46,'Key 1'!$A:$C,3,0),0)))</f>
        <v>B</v>
      </c>
      <c r="DH46" s="9" t="str">
        <f>IF($BH46="","",IF(BD$2="most",VLOOKUP(BD46,'Key 1'!$A:$B,2,0),IF(BD$2="least",VLOOKUP(BD46,'Key 1'!$A:$C,3,0),0)))</f>
        <v>A</v>
      </c>
      <c r="DI46" s="9" t="str">
        <f>IF($BH46="","",IF(BE$2="most",VLOOKUP(BE46,'Key 1'!$A:$B,2,0),IF(BE$2="least",VLOOKUP(BE46,'Key 1'!$A:$C,3,0),0)))</f>
        <v>C</v>
      </c>
      <c r="DJ46" s="9" t="str">
        <f>IF($BH46="","",IF(BF$2="most",VLOOKUP(BF46,'Key 1'!$A:$B,2,0),IF(BF$2="least",VLOOKUP(BF46,'Key 1'!$A:$C,3,0),0)))</f>
        <v>D</v>
      </c>
      <c r="DK46" s="9" t="str">
        <f>IF($BH46="","",IF(BG$2="most",VLOOKUP(BG46,'Key 1'!$A:$B,2,0),IF(BG$2="least",VLOOKUP(BG46,'Key 1'!$A:$C,3,0),0)))</f>
        <v>A</v>
      </c>
      <c r="DL46" s="9" t="str">
        <f>IF($BH46="","",IF(BH$2="most",VLOOKUP(BH46,'Key 1'!$A:$B,2,0),IF(BH$2="least",VLOOKUP(BH46,'Key 1'!$A:$C,3,0),0)))</f>
        <v>B</v>
      </c>
      <c r="DM46" s="9">
        <f t="shared" si="50"/>
        <v>5</v>
      </c>
      <c r="DN46" s="9">
        <f t="shared" si="51"/>
        <v>4</v>
      </c>
      <c r="DO46" s="9">
        <f t="shared" si="52"/>
        <v>11</v>
      </c>
      <c r="DP46" s="9">
        <f t="shared" si="53"/>
        <v>6</v>
      </c>
      <c r="DQ46" s="9">
        <f t="shared" si="54"/>
        <v>2</v>
      </c>
      <c r="DR46" s="9">
        <f t="shared" si="55"/>
        <v>10</v>
      </c>
      <c r="DS46" s="9">
        <f t="shared" si="56"/>
        <v>7</v>
      </c>
      <c r="DT46" s="9">
        <f t="shared" si="57"/>
        <v>5</v>
      </c>
      <c r="DU46" s="9">
        <f t="shared" si="58"/>
        <v>4</v>
      </c>
      <c r="DV46" s="9">
        <f t="shared" si="59"/>
        <v>1</v>
      </c>
    </row>
    <row r="47" spans="1:126" x14ac:dyDescent="0.35">
      <c r="A47" s="49">
        <v>44689.654097222221</v>
      </c>
      <c r="B47" s="1" t="s">
        <v>422</v>
      </c>
      <c r="C47" s="1" t="s">
        <v>423</v>
      </c>
      <c r="D47" s="1" t="s">
        <v>424</v>
      </c>
      <c r="E47" s="1" t="s">
        <v>6</v>
      </c>
      <c r="F47" s="1" t="s">
        <v>124</v>
      </c>
      <c r="G47" s="1" t="s">
        <v>125</v>
      </c>
      <c r="H47" s="1" t="s">
        <v>14</v>
      </c>
      <c r="I47" s="1" t="s">
        <v>22</v>
      </c>
      <c r="J47" s="1" t="s">
        <v>21</v>
      </c>
      <c r="K47" s="1" t="s">
        <v>26</v>
      </c>
      <c r="L47" s="1" t="s">
        <v>23</v>
      </c>
      <c r="M47" s="1" t="s">
        <v>128</v>
      </c>
      <c r="N47" s="1" t="s">
        <v>29</v>
      </c>
      <c r="O47" s="1" t="s">
        <v>129</v>
      </c>
      <c r="P47" s="1" t="s">
        <v>31</v>
      </c>
      <c r="Q47" s="1" t="s">
        <v>130</v>
      </c>
      <c r="R47" s="1" t="s">
        <v>37</v>
      </c>
      <c r="S47" s="1" t="s">
        <v>132</v>
      </c>
      <c r="T47" s="1" t="s">
        <v>42</v>
      </c>
      <c r="U47" s="1" t="s">
        <v>133</v>
      </c>
      <c r="V47" s="1" t="s">
        <v>44</v>
      </c>
      <c r="W47" s="1" t="s">
        <v>47</v>
      </c>
      <c r="X47" s="1" t="s">
        <v>49</v>
      </c>
      <c r="Y47" s="1" t="s">
        <v>53</v>
      </c>
      <c r="Z47" s="1" t="s">
        <v>137</v>
      </c>
      <c r="AA47" s="1" t="s">
        <v>58</v>
      </c>
      <c r="AB47" s="1" t="s">
        <v>139</v>
      </c>
      <c r="AC47" s="1" t="s">
        <v>62</v>
      </c>
      <c r="AD47" s="1" t="s">
        <v>59</v>
      </c>
      <c r="AE47" s="1" t="s">
        <v>66</v>
      </c>
      <c r="AF47" s="1" t="s">
        <v>63</v>
      </c>
      <c r="AG47" s="1" t="s">
        <v>141</v>
      </c>
      <c r="AH47" s="1" t="s">
        <v>70</v>
      </c>
      <c r="AI47" s="1" t="s">
        <v>73</v>
      </c>
      <c r="AJ47" s="1" t="s">
        <v>72</v>
      </c>
      <c r="AK47" s="1" t="s">
        <v>76</v>
      </c>
      <c r="AL47" s="1" t="s">
        <v>75</v>
      </c>
      <c r="AM47" s="1" t="s">
        <v>81</v>
      </c>
      <c r="AN47" s="1" t="s">
        <v>80</v>
      </c>
      <c r="AO47" s="1" t="s">
        <v>83</v>
      </c>
      <c r="AP47" s="1" t="s">
        <v>84</v>
      </c>
      <c r="AQ47" s="1" t="s">
        <v>90</v>
      </c>
      <c r="AR47" s="1" t="s">
        <v>89</v>
      </c>
      <c r="AS47" s="1" t="s">
        <v>91</v>
      </c>
      <c r="AT47" s="1" t="s">
        <v>93</v>
      </c>
      <c r="AU47" s="1" t="s">
        <v>97</v>
      </c>
      <c r="AV47" s="1" t="s">
        <v>96</v>
      </c>
      <c r="AW47" s="1" t="s">
        <v>144</v>
      </c>
      <c r="AX47" s="1" t="s">
        <v>103</v>
      </c>
      <c r="AY47" s="1" t="s">
        <v>145</v>
      </c>
      <c r="AZ47" s="1" t="s">
        <v>106</v>
      </c>
      <c r="BA47" s="1" t="s">
        <v>110</v>
      </c>
      <c r="BB47" s="1" t="s">
        <v>108</v>
      </c>
      <c r="BC47" s="1" t="s">
        <v>147</v>
      </c>
      <c r="BD47" s="1" t="s">
        <v>114</v>
      </c>
      <c r="BE47" s="1" t="s">
        <v>119</v>
      </c>
      <c r="BF47" s="1" t="s">
        <v>148</v>
      </c>
      <c r="BG47" s="1" t="s">
        <v>149</v>
      </c>
      <c r="BH47" s="1" t="s">
        <v>122</v>
      </c>
      <c r="BI47" s="9" t="str">
        <f>IF($BH47="","",IF(E$2="most",VLOOKUP(E47,'Key 1'!$A:$B,2,0),IF(E$2="least",VLOOKUP(E47,'Key 1'!$A:$C,3,0),0)))</f>
        <v>A</v>
      </c>
      <c r="BJ47" s="9" t="str">
        <f>IF($BH47="","",IF(F$2="most",VLOOKUP(F47,'Key 1'!$A:$B,2,0),IF(F$2="least",VLOOKUP(F47,'Key 1'!$A:$C,3,0),0)))</f>
        <v>C</v>
      </c>
      <c r="BK47" s="9" t="str">
        <f>IF($BH47="","",IF(G$2="most",VLOOKUP(G47,'Key 1'!$A:$B,2,0),IF(G$2="least",VLOOKUP(G47,'Key 1'!$A:$C,3,0),0)))</f>
        <v>B</v>
      </c>
      <c r="BL47" s="9" t="str">
        <f>IF($BH47="","",IF(H$2="most",VLOOKUP(H47,'Key 1'!$A:$B,2,0),IF(H$2="least",VLOOKUP(H47,'Key 1'!$A:$C,3,0),0)))</f>
        <v>C</v>
      </c>
      <c r="BM47" s="9" t="str">
        <f>IF($BH47="","",IF(I$2="most",VLOOKUP(I47,'Key 1'!$A:$B,2,0),IF(I$2="least",VLOOKUP(I47,'Key 1'!$A:$C,3,0),0)))</f>
        <v>N</v>
      </c>
      <c r="BN47" s="9" t="str">
        <f>IF($BH47="","",IF(J$2="most",VLOOKUP(J47,'Key 1'!$A:$B,2,0),IF(J$2="least",VLOOKUP(J47,'Key 1'!$A:$C,3,0),0)))</f>
        <v>B</v>
      </c>
      <c r="BO47" s="9" t="str">
        <f>IF($BH47="","",IF(K$2="most",VLOOKUP(K47,'Key 1'!$A:$B,2,0),IF(K$2="least",VLOOKUP(K47,'Key 1'!$A:$C,3,0),0)))</f>
        <v>B</v>
      </c>
      <c r="BP47" s="9" t="str">
        <f>IF($BH47="","",IF(L$2="most",VLOOKUP(L47,'Key 1'!$A:$B,2,0),IF(L$2="least",VLOOKUP(L47,'Key 1'!$A:$C,3,0),0)))</f>
        <v>A</v>
      </c>
      <c r="BQ47" s="9" t="str">
        <f>IF($BH47="","",IF(M$2="most",VLOOKUP(M47,'Key 1'!$A:$B,2,0),IF(M$2="least",VLOOKUP(M47,'Key 1'!$A:$C,3,0),0)))</f>
        <v>C</v>
      </c>
      <c r="BR47" s="9" t="str">
        <f>IF($BH47="","",IF(N$2="most",VLOOKUP(N47,'Key 1'!$A:$B,2,0),IF(N$2="least",VLOOKUP(N47,'Key 1'!$A:$C,3,0),0)))</f>
        <v>A</v>
      </c>
      <c r="BS47" s="9" t="str">
        <f>IF($BH47="","",IF(O$2="most",VLOOKUP(O47,'Key 1'!$A:$B,2,0),IF(O$2="least",VLOOKUP(O47,'Key 1'!$A:$C,3,0),0)))</f>
        <v>A</v>
      </c>
      <c r="BT47" s="9" t="str">
        <f>IF($BH47="","",IF(P$2="most",VLOOKUP(P47,'Key 1'!$A:$B,2,0),IF(P$2="least",VLOOKUP(P47,'Key 1'!$A:$C,3,0),0)))</f>
        <v>D</v>
      </c>
      <c r="BU47" s="9" t="str">
        <f>IF($BH47="","",IF(Q$2="most",VLOOKUP(Q47,'Key 1'!$A:$B,2,0),IF(Q$2="least",VLOOKUP(Q47,'Key 1'!$A:$C,3,0),0)))</f>
        <v>C</v>
      </c>
      <c r="BV47" s="9" t="str">
        <f>IF($BH47="","",IF(R$2="most",VLOOKUP(R47,'Key 1'!$A:$B,2,0),IF(R$2="least",VLOOKUP(R47,'Key 1'!$A:$C,3,0),0)))</f>
        <v>B</v>
      </c>
      <c r="BW47" s="9" t="str">
        <f>IF($BH47="","",IF(S$2="most",VLOOKUP(S47,'Key 1'!$A:$B,2,0),IF(S$2="least",VLOOKUP(S47,'Key 1'!$A:$C,3,0),0)))</f>
        <v>C</v>
      </c>
      <c r="BX47" s="9" t="str">
        <f>IF($BH47="","",IF(T$2="most",VLOOKUP(T47,'Key 1'!$A:$B,2,0),IF(T$2="least",VLOOKUP(T47,'Key 1'!$A:$C,3,0),0)))</f>
        <v>B</v>
      </c>
      <c r="BY47" s="9" t="str">
        <f>IF($BH47="","",IF(U$2="most",VLOOKUP(U47,'Key 1'!$A:$B,2,0),IF(U$2="least",VLOOKUP(U47,'Key 1'!$A:$C,3,0),0)))</f>
        <v>C</v>
      </c>
      <c r="BZ47" s="9" t="str">
        <f>IF($BH47="","",IF(V$2="most",VLOOKUP(V47,'Key 1'!$A:$B,2,0),IF(V$2="least",VLOOKUP(V47,'Key 1'!$A:$C,3,0),0)))</f>
        <v>D</v>
      </c>
      <c r="CA47" s="9" t="str">
        <f>IF($BH47="","",IF(W$2="most",VLOOKUP(W47,'Key 1'!$A:$B,2,0),IF(W$2="least",VLOOKUP(W47,'Key 1'!$A:$C,3,0),0)))</f>
        <v>B</v>
      </c>
      <c r="CB47" s="9" t="str">
        <f>IF($BH47="","",IF(X$2="most",VLOOKUP(X47,'Key 1'!$A:$B,2,0),IF(X$2="least",VLOOKUP(X47,'Key 1'!$A:$C,3,0),0)))</f>
        <v>D</v>
      </c>
      <c r="CC47" s="9" t="str">
        <f>IF($BH47="","",IF(Y$2="most",VLOOKUP(Y47,'Key 1'!$A:$B,2,0),IF(Y$2="least",VLOOKUP(Y47,'Key 1'!$A:$C,3,0),0)))</f>
        <v>B</v>
      </c>
      <c r="CD47" s="9" t="str">
        <f>IF($BH47="","",IF(Z$2="most",VLOOKUP(Z47,'Key 1'!$A:$B,2,0),IF(Z$2="least",VLOOKUP(Z47,'Key 1'!$A:$C,3,0),0)))</f>
        <v>D</v>
      </c>
      <c r="CE47" s="9" t="str">
        <f>IF($BH47="","",IF(AA$2="most",VLOOKUP(AA47,'Key 1'!$A:$B,2,0),IF(AA$2="least",VLOOKUP(AA47,'Key 1'!$A:$C,3,0),0)))</f>
        <v>B</v>
      </c>
      <c r="CF47" s="9" t="str">
        <f>IF($BH47="","",IF(AB$2="most",VLOOKUP(AB47,'Key 1'!$A:$B,2,0),IF(AB$2="least",VLOOKUP(AB47,'Key 1'!$A:$C,3,0),0)))</f>
        <v>C</v>
      </c>
      <c r="CG47" s="9" t="str">
        <f>IF($BH47="","",IF(AC$2="most",VLOOKUP(AC47,'Key 1'!$A:$B,2,0),IF(AC$2="least",VLOOKUP(AC47,'Key 1'!$A:$C,3,0),0)))</f>
        <v>C</v>
      </c>
      <c r="CH47" s="9" t="str">
        <f>IF($BH47="","",IF(AD$2="most",VLOOKUP(AD47,'Key 1'!$A:$B,2,0),IF(AD$2="least",VLOOKUP(AD47,'Key 1'!$A:$C,3,0),0)))</f>
        <v>B</v>
      </c>
      <c r="CI47" s="9" t="str">
        <f>IF($BH47="","",IF(AE$2="most",VLOOKUP(AE47,'Key 1'!$A:$B,2,0),IF(AE$2="least",VLOOKUP(AE47,'Key 1'!$A:$C,3,0),0)))</f>
        <v>A</v>
      </c>
      <c r="CJ47" s="9" t="str">
        <f>IF($BH47="","",IF(AF$2="most",VLOOKUP(AF47,'Key 1'!$A:$B,2,0),IF(AF$2="least",VLOOKUP(AF47,'Key 1'!$A:$C,3,0),0)))</f>
        <v>C</v>
      </c>
      <c r="CK47" s="9" t="str">
        <f>IF($BH47="","",IF(AG$2="most",VLOOKUP(AG47,'Key 1'!$A:$B,2,0),IF(AG$2="least",VLOOKUP(AG47,'Key 1'!$A:$C,3,0),0)))</f>
        <v>C</v>
      </c>
      <c r="CL47" s="9" t="str">
        <f>IF($BH47="","",IF(AH$2="most",VLOOKUP(AH47,'Key 1'!$A:$B,2,0),IF(AH$2="least",VLOOKUP(AH47,'Key 1'!$A:$C,3,0),0)))</f>
        <v>D</v>
      </c>
      <c r="CM47" s="9" t="str">
        <f>IF($BH47="","",IF(AI$2="most",VLOOKUP(AI47,'Key 1'!$A:$B,2,0),IF(AI$2="least",VLOOKUP(AI47,'Key 1'!$A:$C,3,0),0)))</f>
        <v>D</v>
      </c>
      <c r="CN47" s="9" t="str">
        <f>IF($BH47="","",IF(AJ$2="most",VLOOKUP(AJ47,'Key 1'!$A:$B,2,0),IF(AJ$2="least",VLOOKUP(AJ47,'Key 1'!$A:$C,3,0),0)))</f>
        <v>B</v>
      </c>
      <c r="CO47" s="9" t="str">
        <f>IF($BH47="","",IF(AK$2="most",VLOOKUP(AK47,'Key 1'!$A:$B,2,0),IF(AK$2="least",VLOOKUP(AK47,'Key 1'!$A:$C,3,0),0)))</f>
        <v>D</v>
      </c>
      <c r="CP47" s="9" t="str">
        <f>IF($BH47="","",IF(AL$2="most",VLOOKUP(AL47,'Key 1'!$A:$B,2,0),IF(AL$2="least",VLOOKUP(AL47,'Key 1'!$A:$C,3,0),0)))</f>
        <v>A</v>
      </c>
      <c r="CQ47" s="9" t="str">
        <f>IF($BH47="","",IF(AM$2="most",VLOOKUP(AM47,'Key 1'!$A:$B,2,0),IF(AM$2="least",VLOOKUP(AM47,'Key 1'!$A:$C,3,0),0)))</f>
        <v>C</v>
      </c>
      <c r="CR47" s="9" t="str">
        <f>IF($BH47="","",IF(AN$2="most",VLOOKUP(AN47,'Key 1'!$A:$B,2,0),IF(AN$2="least",VLOOKUP(AN47,'Key 1'!$A:$C,3,0),0)))</f>
        <v>N</v>
      </c>
      <c r="CS47" s="9" t="str">
        <f>IF($BH47="","",IF(AO$2="most",VLOOKUP(AO47,'Key 1'!$A:$B,2,0),IF(AO$2="least",VLOOKUP(AO47,'Key 1'!$A:$C,3,0),0)))</f>
        <v>B</v>
      </c>
      <c r="CT47" s="9" t="str">
        <f>IF($BH47="","",IF(AP$2="most",VLOOKUP(AP47,'Key 1'!$A:$B,2,0),IF(AP$2="least",VLOOKUP(AP47,'Key 1'!$A:$C,3,0),0)))</f>
        <v>A</v>
      </c>
      <c r="CU47" s="9" t="str">
        <f>IF($BH47="","",IF(AQ$2="most",VLOOKUP(AQ47,'Key 1'!$A:$B,2,0),IF(AQ$2="least",VLOOKUP(AQ47,'Key 1'!$A:$C,3,0),0)))</f>
        <v>B</v>
      </c>
      <c r="CV47" s="9" t="str">
        <f>IF($BH47="","",IF(AR$2="most",VLOOKUP(AR47,'Key 1'!$A:$B,2,0),IF(AR$2="least",VLOOKUP(AR47,'Key 1'!$A:$C,3,0),0)))</f>
        <v>C</v>
      </c>
      <c r="CW47" s="9" t="str">
        <f>IF($BH47="","",IF(AS$2="most",VLOOKUP(AS47,'Key 1'!$A:$B,2,0),IF(AS$2="least",VLOOKUP(AS47,'Key 1'!$A:$C,3,0),0)))</f>
        <v>C</v>
      </c>
      <c r="CX47" s="9" t="str">
        <f>IF($BH47="","",IF(AT$2="most",VLOOKUP(AT47,'Key 1'!$A:$B,2,0),IF(AT$2="least",VLOOKUP(AT47,'Key 1'!$A:$C,3,0),0)))</f>
        <v>S</v>
      </c>
      <c r="CY47" s="9" t="str">
        <f>IF($BH47="","",IF(AU$2="most",VLOOKUP(AU47,'Key 1'!$A:$B,2,0),IF(AU$2="least",VLOOKUP(AU47,'Key 1'!$A:$C,3,0),0)))</f>
        <v>C</v>
      </c>
      <c r="CZ47" s="9" t="str">
        <f>IF($BH47="","",IF(AV$2="most",VLOOKUP(AV47,'Key 1'!$A:$B,2,0),IF(AV$2="least",VLOOKUP(AV47,'Key 1'!$A:$C,3,0),0)))</f>
        <v>A</v>
      </c>
      <c r="DA47" s="9" t="str">
        <f>IF($BH47="","",IF(AW$2="most",VLOOKUP(AW47,'Key 1'!$A:$B,2,0),IF(AW$2="least",VLOOKUP(AW47,'Key 1'!$A:$C,3,0),0)))</f>
        <v>B</v>
      </c>
      <c r="DB47" s="9" t="str">
        <f>IF($BH47="","",IF(AX$2="most",VLOOKUP(AX47,'Key 1'!$A:$B,2,0),IF(AX$2="least",VLOOKUP(AX47,'Key 1'!$A:$C,3,0),0)))</f>
        <v>D</v>
      </c>
      <c r="DC47" s="9" t="str">
        <f>IF($BH47="","",IF(AY$2="most",VLOOKUP(AY47,'Key 1'!$A:$B,2,0),IF(AY$2="least",VLOOKUP(AY47,'Key 1'!$A:$C,3,0),0)))</f>
        <v>D</v>
      </c>
      <c r="DD47" s="9" t="str">
        <f>IF($BH47="","",IF(AZ$2="most",VLOOKUP(AZ47,'Key 1'!$A:$B,2,0),IF(AZ$2="least",VLOOKUP(AZ47,'Key 1'!$A:$C,3,0),0)))</f>
        <v>B</v>
      </c>
      <c r="DE47" s="9" t="str">
        <f>IF($BH47="","",IF(BA$2="most",VLOOKUP(BA47,'Key 1'!$A:$B,2,0),IF(BA$2="least",VLOOKUP(BA47,'Key 1'!$A:$C,3,0),0)))</f>
        <v>D</v>
      </c>
      <c r="DF47" s="9" t="str">
        <f>IF($BH47="","",IF(BB$2="most",VLOOKUP(BB47,'Key 1'!$A:$B,2,0),IF(BB$2="least",VLOOKUP(BB47,'Key 1'!$A:$C,3,0),0)))</f>
        <v>B</v>
      </c>
      <c r="DG47" s="9" t="str">
        <f>IF($BH47="","",IF(BC$2="most",VLOOKUP(BC47,'Key 1'!$A:$B,2,0),IF(BC$2="least",VLOOKUP(BC47,'Key 1'!$A:$C,3,0),0)))</f>
        <v>D</v>
      </c>
      <c r="DH47" s="9" t="str">
        <f>IF($BH47="","",IF(BD$2="most",VLOOKUP(BD47,'Key 1'!$A:$B,2,0),IF(BD$2="least",VLOOKUP(BD47,'Key 1'!$A:$C,3,0),0)))</f>
        <v>B</v>
      </c>
      <c r="DI47" s="9" t="str">
        <f>IF($BH47="","",IF(BE$2="most",VLOOKUP(BE47,'Key 1'!$A:$B,2,0),IF(BE$2="least",VLOOKUP(BE47,'Key 1'!$A:$C,3,0),0)))</f>
        <v>C</v>
      </c>
      <c r="DJ47" s="9" t="str">
        <f>IF($BH47="","",IF(BF$2="most",VLOOKUP(BF47,'Key 1'!$A:$B,2,0),IF(BF$2="least",VLOOKUP(BF47,'Key 1'!$A:$C,3,0),0)))</f>
        <v>B</v>
      </c>
      <c r="DK47" s="9" t="str">
        <f>IF($BH47="","",IF(BG$2="most",VLOOKUP(BG47,'Key 1'!$A:$B,2,0),IF(BG$2="least",VLOOKUP(BG47,'Key 1'!$A:$C,3,0),0)))</f>
        <v>B</v>
      </c>
      <c r="DL47" s="9" t="str">
        <f>IF($BH47="","",IF(BH$2="most",VLOOKUP(BH47,'Key 1'!$A:$B,2,0),IF(BH$2="least",VLOOKUP(BH47,'Key 1'!$A:$C,3,0),0)))</f>
        <v>A</v>
      </c>
      <c r="DM47" s="9">
        <f t="shared" si="50"/>
        <v>3</v>
      </c>
      <c r="DN47" s="9">
        <f t="shared" si="51"/>
        <v>9</v>
      </c>
      <c r="DO47" s="9">
        <f t="shared" si="52"/>
        <v>10</v>
      </c>
      <c r="DP47" s="9">
        <f t="shared" si="53"/>
        <v>5</v>
      </c>
      <c r="DQ47" s="9">
        <f t="shared" si="54"/>
        <v>1</v>
      </c>
      <c r="DR47" s="9">
        <f t="shared" si="55"/>
        <v>6</v>
      </c>
      <c r="DS47" s="9">
        <f t="shared" si="56"/>
        <v>9</v>
      </c>
      <c r="DT47" s="9">
        <f t="shared" si="57"/>
        <v>5</v>
      </c>
      <c r="DU47" s="9">
        <f t="shared" si="58"/>
        <v>6</v>
      </c>
      <c r="DV47" s="9">
        <f t="shared" si="59"/>
        <v>1</v>
      </c>
    </row>
    <row r="48" spans="1:126" x14ac:dyDescent="0.35">
      <c r="A48" s="49">
        <v>44812.575601851851</v>
      </c>
      <c r="B48" s="1" t="s">
        <v>425</v>
      </c>
      <c r="C48" s="1" t="s">
        <v>426</v>
      </c>
      <c r="D48" s="1" t="s">
        <v>427</v>
      </c>
      <c r="E48" s="1" t="s">
        <v>6</v>
      </c>
      <c r="F48" s="1" t="s">
        <v>12</v>
      </c>
      <c r="G48" s="1" t="s">
        <v>16</v>
      </c>
      <c r="H48" s="1" t="s">
        <v>14</v>
      </c>
      <c r="I48" s="1" t="s">
        <v>22</v>
      </c>
      <c r="J48" s="1" t="s">
        <v>21</v>
      </c>
      <c r="K48" s="1" t="s">
        <v>24</v>
      </c>
      <c r="L48" s="1" t="s">
        <v>23</v>
      </c>
      <c r="M48" s="1" t="s">
        <v>30</v>
      </c>
      <c r="N48" s="1" t="s">
        <v>127</v>
      </c>
      <c r="O48" s="1" t="s">
        <v>129</v>
      </c>
      <c r="P48" s="1" t="s">
        <v>31</v>
      </c>
      <c r="Q48" s="1" t="s">
        <v>38</v>
      </c>
      <c r="R48" s="1" t="s">
        <v>35</v>
      </c>
      <c r="S48" s="1" t="s">
        <v>132</v>
      </c>
      <c r="T48" s="1" t="s">
        <v>42</v>
      </c>
      <c r="U48" s="1" t="s">
        <v>133</v>
      </c>
      <c r="V48" s="1" t="s">
        <v>135</v>
      </c>
      <c r="W48" s="1" t="s">
        <v>48</v>
      </c>
      <c r="X48" s="1" t="s">
        <v>136</v>
      </c>
      <c r="Y48" s="1" t="s">
        <v>137</v>
      </c>
      <c r="Z48" s="1" t="s">
        <v>54</v>
      </c>
      <c r="AA48" s="1" t="s">
        <v>139</v>
      </c>
      <c r="AB48" s="1" t="s">
        <v>56</v>
      </c>
      <c r="AC48" s="1" t="s">
        <v>62</v>
      </c>
      <c r="AD48" s="1" t="s">
        <v>61</v>
      </c>
      <c r="AE48" s="1" t="s">
        <v>63</v>
      </c>
      <c r="AF48" s="1" t="s">
        <v>64</v>
      </c>
      <c r="AG48" s="1" t="s">
        <v>141</v>
      </c>
      <c r="AH48" s="1" t="s">
        <v>70</v>
      </c>
      <c r="AI48" s="1" t="s">
        <v>74</v>
      </c>
      <c r="AJ48" s="1" t="s">
        <v>72</v>
      </c>
      <c r="AK48" s="1" t="s">
        <v>77</v>
      </c>
      <c r="AL48" s="1" t="s">
        <v>75</v>
      </c>
      <c r="AM48" s="1" t="s">
        <v>79</v>
      </c>
      <c r="AN48" s="1" t="s">
        <v>82</v>
      </c>
      <c r="AO48" s="1" t="s">
        <v>142</v>
      </c>
      <c r="AP48" s="1" t="s">
        <v>86</v>
      </c>
      <c r="AQ48" s="1" t="s">
        <v>87</v>
      </c>
      <c r="AR48" s="1" t="s">
        <v>90</v>
      </c>
      <c r="AS48" s="1" t="s">
        <v>143</v>
      </c>
      <c r="AT48" s="1" t="s">
        <v>92</v>
      </c>
      <c r="AU48" s="1" t="s">
        <v>98</v>
      </c>
      <c r="AV48" s="1" t="s">
        <v>97</v>
      </c>
      <c r="AW48" s="1" t="s">
        <v>101</v>
      </c>
      <c r="AX48" s="1" t="s">
        <v>103</v>
      </c>
      <c r="AY48" s="1" t="s">
        <v>104</v>
      </c>
      <c r="AZ48" s="1" t="s">
        <v>146</v>
      </c>
      <c r="BA48" s="1" t="s">
        <v>110</v>
      </c>
      <c r="BB48" s="1" t="s">
        <v>108</v>
      </c>
      <c r="BC48" s="1" t="s">
        <v>114</v>
      </c>
      <c r="BD48" s="1" t="s">
        <v>147</v>
      </c>
      <c r="BE48" s="1" t="s">
        <v>118</v>
      </c>
      <c r="BF48" s="1" t="s">
        <v>148</v>
      </c>
      <c r="BG48" s="1" t="s">
        <v>122</v>
      </c>
      <c r="BH48" s="1" t="s">
        <v>149</v>
      </c>
      <c r="BI48" s="9" t="str">
        <f>IF($BH48="","",IF(E$2="most",VLOOKUP(E48,'Key 1'!$A:$B,2,0),IF(E$2="least",VLOOKUP(E48,'Key 1'!$A:$C,3,0),0)))</f>
        <v>A</v>
      </c>
      <c r="BJ48" s="9" t="str">
        <f>IF($BH48="","",IF(F$2="most",VLOOKUP(F48,'Key 1'!$A:$B,2,0),IF(F$2="least",VLOOKUP(F48,'Key 1'!$A:$C,3,0),0)))</f>
        <v>D</v>
      </c>
      <c r="BK48" s="9" t="str">
        <f>IF($BH48="","",IF(G$2="most",VLOOKUP(G48,'Key 1'!$A:$B,2,0),IF(G$2="least",VLOOKUP(G48,'Key 1'!$A:$C,3,0),0)))</f>
        <v>A</v>
      </c>
      <c r="BL48" s="9" t="str">
        <f>IF($BH48="","",IF(H$2="most",VLOOKUP(H48,'Key 1'!$A:$B,2,0),IF(H$2="least",VLOOKUP(H48,'Key 1'!$A:$C,3,0),0)))</f>
        <v>C</v>
      </c>
      <c r="BM48" s="9" t="str">
        <f>IF($BH48="","",IF(I$2="most",VLOOKUP(I48,'Key 1'!$A:$B,2,0),IF(I$2="least",VLOOKUP(I48,'Key 1'!$A:$C,3,0),0)))</f>
        <v>N</v>
      </c>
      <c r="BN48" s="9" t="str">
        <f>IF($BH48="","",IF(J$2="most",VLOOKUP(J48,'Key 1'!$A:$B,2,0),IF(J$2="least",VLOOKUP(J48,'Key 1'!$A:$C,3,0),0)))</f>
        <v>B</v>
      </c>
      <c r="BO48" s="9" t="str">
        <f>IF($BH48="","",IF(K$2="most",VLOOKUP(K48,'Key 1'!$A:$B,2,0),IF(K$2="least",VLOOKUP(K48,'Key 1'!$A:$C,3,0),0)))</f>
        <v>C</v>
      </c>
      <c r="BP48" s="9" t="str">
        <f>IF($BH48="","",IF(L$2="most",VLOOKUP(L48,'Key 1'!$A:$B,2,0),IF(L$2="least",VLOOKUP(L48,'Key 1'!$A:$C,3,0),0)))</f>
        <v>A</v>
      </c>
      <c r="BQ48" s="9" t="str">
        <f>IF($BH48="","",IF(M$2="most",VLOOKUP(M48,'Key 1'!$A:$B,2,0),IF(M$2="least",VLOOKUP(M48,'Key 1'!$A:$C,3,0),0)))</f>
        <v>D</v>
      </c>
      <c r="BR48" s="9" t="str">
        <f>IF($BH48="","",IF(N$2="most",VLOOKUP(N48,'Key 1'!$A:$B,2,0),IF(N$2="least",VLOOKUP(N48,'Key 1'!$A:$C,3,0),0)))</f>
        <v>B</v>
      </c>
      <c r="BS48" s="9" t="str">
        <f>IF($BH48="","",IF(O$2="most",VLOOKUP(O48,'Key 1'!$A:$B,2,0),IF(O$2="least",VLOOKUP(O48,'Key 1'!$A:$C,3,0),0)))</f>
        <v>A</v>
      </c>
      <c r="BT48" s="9" t="str">
        <f>IF($BH48="","",IF(P$2="most",VLOOKUP(P48,'Key 1'!$A:$B,2,0),IF(P$2="least",VLOOKUP(P48,'Key 1'!$A:$C,3,0),0)))</f>
        <v>D</v>
      </c>
      <c r="BU48" s="9" t="str">
        <f>IF($BH48="","",IF(Q$2="most",VLOOKUP(Q48,'Key 1'!$A:$B,2,0),IF(Q$2="least",VLOOKUP(Q48,'Key 1'!$A:$C,3,0),0)))</f>
        <v>N</v>
      </c>
      <c r="BV48" s="9" t="str">
        <f>IF($BH48="","",IF(R$2="most",VLOOKUP(R48,'Key 1'!$A:$B,2,0),IF(R$2="least",VLOOKUP(R48,'Key 1'!$A:$C,3,0),0)))</f>
        <v>A</v>
      </c>
      <c r="BW48" s="9" t="str">
        <f>IF($BH48="","",IF(S$2="most",VLOOKUP(S48,'Key 1'!$A:$B,2,0),IF(S$2="least",VLOOKUP(S48,'Key 1'!$A:$C,3,0),0)))</f>
        <v>C</v>
      </c>
      <c r="BX48" s="9" t="str">
        <f>IF($BH48="","",IF(T$2="most",VLOOKUP(T48,'Key 1'!$A:$B,2,0),IF(T$2="least",VLOOKUP(T48,'Key 1'!$A:$C,3,0),0)))</f>
        <v>B</v>
      </c>
      <c r="BY48" s="9" t="str">
        <f>IF($BH48="","",IF(U$2="most",VLOOKUP(U48,'Key 1'!$A:$B,2,0),IF(U$2="least",VLOOKUP(U48,'Key 1'!$A:$C,3,0),0)))</f>
        <v>C</v>
      </c>
      <c r="BZ48" s="9" t="str">
        <f>IF($BH48="","",IF(V$2="most",VLOOKUP(V48,'Key 1'!$A:$B,2,0),IF(V$2="least",VLOOKUP(V48,'Key 1'!$A:$C,3,0),0)))</f>
        <v>B</v>
      </c>
      <c r="CA48" s="9" t="str">
        <f>IF($BH48="","",IF(W$2="most",VLOOKUP(W48,'Key 1'!$A:$B,2,0),IF(W$2="least",VLOOKUP(W48,'Key 1'!$A:$C,3,0),0)))</f>
        <v>A</v>
      </c>
      <c r="CB48" s="9" t="str">
        <f>IF($BH48="","",IF(X$2="most",VLOOKUP(X48,'Key 1'!$A:$B,2,0),IF(X$2="least",VLOOKUP(X48,'Key 1'!$A:$C,3,0),0)))</f>
        <v>C</v>
      </c>
      <c r="CC48" s="9" t="str">
        <f>IF($BH48="","",IF(Y$2="most",VLOOKUP(Y48,'Key 1'!$A:$B,2,0),IF(Y$2="least",VLOOKUP(Y48,'Key 1'!$A:$C,3,0),0)))</f>
        <v>D</v>
      </c>
      <c r="CD48" s="9" t="str">
        <f>IF($BH48="","",IF(Z$2="most",VLOOKUP(Z48,'Key 1'!$A:$B,2,0),IF(Z$2="least",VLOOKUP(Z48,'Key 1'!$A:$C,3,0),0)))</f>
        <v>A</v>
      </c>
      <c r="CE48" s="9" t="str">
        <f>IF($BH48="","",IF(AA$2="most",VLOOKUP(AA48,'Key 1'!$A:$B,2,0),IF(AA$2="least",VLOOKUP(AA48,'Key 1'!$A:$C,3,0),0)))</f>
        <v>C</v>
      </c>
      <c r="CF48" s="9" t="str">
        <f>IF($BH48="","",IF(AB$2="most",VLOOKUP(AB48,'Key 1'!$A:$B,2,0),IF(AB$2="least",VLOOKUP(AB48,'Key 1'!$A:$C,3,0),0)))</f>
        <v>D</v>
      </c>
      <c r="CG48" s="9" t="str">
        <f>IF($BH48="","",IF(AC$2="most",VLOOKUP(AC48,'Key 1'!$A:$B,2,0),IF(AC$2="least",VLOOKUP(AC48,'Key 1'!$A:$C,3,0),0)))</f>
        <v>C</v>
      </c>
      <c r="CH48" s="9" t="str">
        <f>IF($BH48="","",IF(AD$2="most",VLOOKUP(AD48,'Key 1'!$A:$B,2,0),IF(AD$2="least",VLOOKUP(AD48,'Key 1'!$A:$C,3,0),0)))</f>
        <v>A</v>
      </c>
      <c r="CI48" s="9" t="str">
        <f>IF($BH48="","",IF(AE$2="most",VLOOKUP(AE48,'Key 1'!$A:$B,2,0),IF(AE$2="least",VLOOKUP(AE48,'Key 1'!$A:$C,3,0),0)))</f>
        <v>C</v>
      </c>
      <c r="CJ48" s="9" t="str">
        <f>IF($BH48="","",IF(AF$2="most",VLOOKUP(AF48,'Key 1'!$A:$B,2,0),IF(AF$2="least",VLOOKUP(AF48,'Key 1'!$A:$C,3,0),0)))</f>
        <v>D</v>
      </c>
      <c r="CK48" s="9" t="str">
        <f>IF($BH48="","",IF(AG$2="most",VLOOKUP(AG48,'Key 1'!$A:$B,2,0),IF(AG$2="least",VLOOKUP(AG48,'Key 1'!$A:$C,3,0),0)))</f>
        <v>C</v>
      </c>
      <c r="CL48" s="9" t="str">
        <f>IF($BH48="","",IF(AH$2="most",VLOOKUP(AH48,'Key 1'!$A:$B,2,0),IF(AH$2="least",VLOOKUP(AH48,'Key 1'!$A:$C,3,0),0)))</f>
        <v>D</v>
      </c>
      <c r="CM48" s="9" t="str">
        <f>IF($BH48="","",IF(AI$2="most",VLOOKUP(AI48,'Key 1'!$A:$B,2,0),IF(AI$2="least",VLOOKUP(AI48,'Key 1'!$A:$C,3,0),0)))</f>
        <v>A</v>
      </c>
      <c r="CN48" s="9" t="str">
        <f>IF($BH48="","",IF(AJ$2="most",VLOOKUP(AJ48,'Key 1'!$A:$B,2,0),IF(AJ$2="least",VLOOKUP(AJ48,'Key 1'!$A:$C,3,0),0)))</f>
        <v>B</v>
      </c>
      <c r="CO48" s="9" t="str">
        <f>IF($BH48="","",IF(AK$2="most",VLOOKUP(AK48,'Key 1'!$A:$B,2,0),IF(AK$2="least",VLOOKUP(AK48,'Key 1'!$A:$C,3,0),0)))</f>
        <v>B</v>
      </c>
      <c r="CP48" s="9" t="str">
        <f>IF($BH48="","",IF(AL$2="most",VLOOKUP(AL48,'Key 1'!$A:$B,2,0),IF(AL$2="least",VLOOKUP(AL48,'Key 1'!$A:$C,3,0),0)))</f>
        <v>A</v>
      </c>
      <c r="CQ48" s="9" t="str">
        <f>IF($BH48="","",IF(AM$2="most",VLOOKUP(AM48,'Key 1'!$A:$B,2,0),IF(AM$2="least",VLOOKUP(AM48,'Key 1'!$A:$C,3,0),0)))</f>
        <v>D</v>
      </c>
      <c r="CR48" s="9" t="str">
        <f>IF($BH48="","",IF(AN$2="most",VLOOKUP(AN48,'Key 1'!$A:$B,2,0),IF(AN$2="least",VLOOKUP(AN48,'Key 1'!$A:$C,3,0),0)))</f>
        <v>A</v>
      </c>
      <c r="CS48" s="9" t="str">
        <f>IF($BH48="","",IF(AO$2="most",VLOOKUP(AO48,'Key 1'!$A:$B,2,0),IF(AO$2="least",VLOOKUP(AO48,'Key 1'!$A:$C,3,0),0)))</f>
        <v>D</v>
      </c>
      <c r="CT48" s="9" t="str">
        <f>IF($BH48="","",IF(AP$2="most",VLOOKUP(AP48,'Key 1'!$A:$B,2,0),IF(AP$2="least",VLOOKUP(AP48,'Key 1'!$A:$C,3,0),0)))</f>
        <v>C</v>
      </c>
      <c r="CU48" s="9" t="str">
        <f>IF($BH48="","",IF(AQ$2="most",VLOOKUP(AQ48,'Key 1'!$A:$B,2,0),IF(AQ$2="least",VLOOKUP(AQ48,'Key 1'!$A:$C,3,0),0)))</f>
        <v>A</v>
      </c>
      <c r="CV48" s="9" t="str">
        <f>IF($BH48="","",IF(AR$2="most",VLOOKUP(AR48,'Key 1'!$A:$B,2,0),IF(AR$2="least",VLOOKUP(AR48,'Key 1'!$A:$C,3,0),0)))</f>
        <v>B</v>
      </c>
      <c r="CW48" s="9" t="str">
        <f>IF($BH48="","",IF(AS$2="most",VLOOKUP(AS48,'Key 1'!$A:$B,2,0),IF(AS$2="least",VLOOKUP(AS48,'Key 1'!$A:$C,3,0),0)))</f>
        <v>B</v>
      </c>
      <c r="CX48" s="9" t="str">
        <f>IF($BH48="","",IF(AT$2="most",VLOOKUP(AT48,'Key 1'!$A:$B,2,0),IF(AT$2="least",VLOOKUP(AT48,'Key 1'!$A:$C,3,0),0)))</f>
        <v>D</v>
      </c>
      <c r="CY48" s="9" t="str">
        <f>IF($BH48="","",IF(AU$2="most",VLOOKUP(AU48,'Key 1'!$A:$B,2,0),IF(AU$2="least",VLOOKUP(AU48,'Key 1'!$A:$C,3,0),0)))</f>
        <v>B</v>
      </c>
      <c r="CZ48" s="9" t="str">
        <f>IF($BH48="","",IF(AV$2="most",VLOOKUP(AV48,'Key 1'!$A:$B,2,0),IF(AV$2="least",VLOOKUP(AV48,'Key 1'!$A:$C,3,0),0)))</f>
        <v>C</v>
      </c>
      <c r="DA48" s="9" t="str">
        <f>IF($BH48="","",IF(AW$2="most",VLOOKUP(AW48,'Key 1'!$A:$B,2,0),IF(AW$2="least",VLOOKUP(AW48,'Key 1'!$A:$C,3,0),0)))</f>
        <v>C</v>
      </c>
      <c r="DB48" s="9" t="str">
        <f>IF($BH48="","",IF(AX$2="most",VLOOKUP(AX48,'Key 1'!$A:$B,2,0),IF(AX$2="least",VLOOKUP(AX48,'Key 1'!$A:$C,3,0),0)))</f>
        <v>D</v>
      </c>
      <c r="DC48" s="9" t="str">
        <f>IF($BH48="","",IF(AY$2="most",VLOOKUP(AY48,'Key 1'!$A:$B,2,0),IF(AY$2="least",VLOOKUP(AY48,'Key 1'!$A:$C,3,0),0)))</f>
        <v>A</v>
      </c>
      <c r="DD48" s="9" t="str">
        <f>IF($BH48="","",IF(AZ$2="most",VLOOKUP(AZ48,'Key 1'!$A:$B,2,0),IF(AZ$2="least",VLOOKUP(AZ48,'Key 1'!$A:$C,3,0),0)))</f>
        <v>C</v>
      </c>
      <c r="DE48" s="9" t="str">
        <f>IF($BH48="","",IF(BA$2="most",VLOOKUP(BA48,'Key 1'!$A:$B,2,0),IF(BA$2="least",VLOOKUP(BA48,'Key 1'!$A:$C,3,0),0)))</f>
        <v>D</v>
      </c>
      <c r="DF48" s="9" t="str">
        <f>IF($BH48="","",IF(BB$2="most",VLOOKUP(BB48,'Key 1'!$A:$B,2,0),IF(BB$2="least",VLOOKUP(BB48,'Key 1'!$A:$C,3,0),0)))</f>
        <v>B</v>
      </c>
      <c r="DG48" s="9" t="str">
        <f>IF($BH48="","",IF(BC$2="most",VLOOKUP(BC48,'Key 1'!$A:$B,2,0),IF(BC$2="least",VLOOKUP(BC48,'Key 1'!$A:$C,3,0),0)))</f>
        <v>B</v>
      </c>
      <c r="DH48" s="9" t="str">
        <f>IF($BH48="","",IF(BD$2="most",VLOOKUP(BD48,'Key 1'!$A:$B,2,0),IF(BD$2="least",VLOOKUP(BD48,'Key 1'!$A:$C,3,0),0)))</f>
        <v>D</v>
      </c>
      <c r="DI48" s="9" t="str">
        <f>IF($BH48="","",IF(BE$2="most",VLOOKUP(BE48,'Key 1'!$A:$B,2,0),IF(BE$2="least",VLOOKUP(BE48,'Key 1'!$A:$C,3,0),0)))</f>
        <v>A</v>
      </c>
      <c r="DJ48" s="9" t="str">
        <f>IF($BH48="","",IF(BF$2="most",VLOOKUP(BF48,'Key 1'!$A:$B,2,0),IF(BF$2="least",VLOOKUP(BF48,'Key 1'!$A:$C,3,0),0)))</f>
        <v>B</v>
      </c>
      <c r="DK48" s="9" t="str">
        <f>IF($BH48="","",IF(BG$2="most",VLOOKUP(BG48,'Key 1'!$A:$B,2,0),IF(BG$2="least",VLOOKUP(BG48,'Key 1'!$A:$C,3,0),0)))</f>
        <v>A</v>
      </c>
      <c r="DL48" s="9" t="str">
        <f>IF($BH48="","",IF(BH$2="most",VLOOKUP(BH48,'Key 1'!$A:$B,2,0),IF(BH$2="least",VLOOKUP(BH48,'Key 1'!$A:$C,3,0),0)))</f>
        <v>B</v>
      </c>
      <c r="DM48" s="9">
        <f t="shared" si="50"/>
        <v>9</v>
      </c>
      <c r="DN48" s="9">
        <f t="shared" si="51"/>
        <v>4</v>
      </c>
      <c r="DO48" s="9">
        <f t="shared" si="52"/>
        <v>8</v>
      </c>
      <c r="DP48" s="9">
        <f t="shared" si="53"/>
        <v>5</v>
      </c>
      <c r="DQ48" s="9">
        <f t="shared" si="54"/>
        <v>2</v>
      </c>
      <c r="DR48" s="9">
        <f t="shared" si="55"/>
        <v>6</v>
      </c>
      <c r="DS48" s="9">
        <f t="shared" si="56"/>
        <v>9</v>
      </c>
      <c r="DT48" s="9">
        <f t="shared" si="57"/>
        <v>5</v>
      </c>
      <c r="DU48" s="9">
        <f t="shared" si="58"/>
        <v>8</v>
      </c>
      <c r="DV48" s="9">
        <f t="shared" si="59"/>
        <v>0</v>
      </c>
    </row>
    <row r="49" spans="1:126" x14ac:dyDescent="0.35">
      <c r="A49" s="1" t="s">
        <v>428</v>
      </c>
      <c r="B49" s="1" t="s">
        <v>429</v>
      </c>
      <c r="C49" s="1" t="s">
        <v>430</v>
      </c>
      <c r="D49" s="1" t="s">
        <v>431</v>
      </c>
      <c r="E49" s="1" t="s">
        <v>8</v>
      </c>
      <c r="F49" s="1" t="s">
        <v>12</v>
      </c>
      <c r="G49" s="1" t="s">
        <v>17</v>
      </c>
      <c r="H49" s="1" t="s">
        <v>16</v>
      </c>
      <c r="I49" s="1" t="s">
        <v>21</v>
      </c>
      <c r="J49" s="1" t="s">
        <v>20</v>
      </c>
      <c r="K49" s="1" t="s">
        <v>26</v>
      </c>
      <c r="L49" s="1" t="s">
        <v>126</v>
      </c>
      <c r="M49" s="1" t="s">
        <v>127</v>
      </c>
      <c r="N49" s="1" t="s">
        <v>30</v>
      </c>
      <c r="O49" s="1" t="s">
        <v>31</v>
      </c>
      <c r="P49" s="1" t="s">
        <v>129</v>
      </c>
      <c r="Q49" s="1" t="s">
        <v>130</v>
      </c>
      <c r="R49" s="1" t="s">
        <v>37</v>
      </c>
      <c r="S49" s="1" t="s">
        <v>41</v>
      </c>
      <c r="T49" s="1" t="s">
        <v>42</v>
      </c>
      <c r="U49" s="1" t="s">
        <v>44</v>
      </c>
      <c r="V49" s="1" t="s">
        <v>135</v>
      </c>
      <c r="W49" s="1" t="s">
        <v>47</v>
      </c>
      <c r="X49" s="1" t="s">
        <v>136</v>
      </c>
      <c r="Y49" s="1" t="s">
        <v>137</v>
      </c>
      <c r="Z49" s="1" t="s">
        <v>51</v>
      </c>
      <c r="AA49" s="1" t="s">
        <v>138</v>
      </c>
      <c r="AB49" s="1" t="s">
        <v>58</v>
      </c>
      <c r="AC49" s="1" t="s">
        <v>59</v>
      </c>
      <c r="AD49" s="1" t="s">
        <v>62</v>
      </c>
      <c r="AE49" s="1" t="s">
        <v>64</v>
      </c>
      <c r="AF49" s="1" t="s">
        <v>63</v>
      </c>
      <c r="AG49" s="1" t="s">
        <v>141</v>
      </c>
      <c r="AH49" s="1" t="s">
        <v>69</v>
      </c>
      <c r="AI49" s="1" t="s">
        <v>71</v>
      </c>
      <c r="AJ49" s="1" t="s">
        <v>74</v>
      </c>
      <c r="AK49" s="1" t="s">
        <v>75</v>
      </c>
      <c r="AL49" s="1" t="s">
        <v>78</v>
      </c>
      <c r="AM49" s="1" t="s">
        <v>80</v>
      </c>
      <c r="AN49" s="1" t="s">
        <v>81</v>
      </c>
      <c r="AO49" s="1" t="s">
        <v>142</v>
      </c>
      <c r="AP49" s="1" t="s">
        <v>86</v>
      </c>
      <c r="AQ49" s="1" t="s">
        <v>87</v>
      </c>
      <c r="AR49" s="1" t="s">
        <v>90</v>
      </c>
      <c r="AS49" s="1" t="s">
        <v>143</v>
      </c>
      <c r="AT49" s="1" t="s">
        <v>92</v>
      </c>
      <c r="AU49" s="1" t="s">
        <v>96</v>
      </c>
      <c r="AV49" s="1" t="s">
        <v>97</v>
      </c>
      <c r="AW49" s="1" t="s">
        <v>103</v>
      </c>
      <c r="AX49" s="1" t="s">
        <v>101</v>
      </c>
      <c r="AY49" s="1" t="s">
        <v>145</v>
      </c>
      <c r="AZ49" s="1" t="s">
        <v>104</v>
      </c>
      <c r="BA49" s="1" t="s">
        <v>108</v>
      </c>
      <c r="BB49" s="1" t="s">
        <v>109</v>
      </c>
      <c r="BC49" s="1" t="s">
        <v>147</v>
      </c>
      <c r="BD49" s="1" t="s">
        <v>113</v>
      </c>
      <c r="BE49" s="1" t="s">
        <v>118</v>
      </c>
      <c r="BF49" s="1" t="s">
        <v>119</v>
      </c>
      <c r="BG49" s="1" t="s">
        <v>122</v>
      </c>
      <c r="BH49" s="1" t="s">
        <v>120</v>
      </c>
      <c r="BI49" s="9" t="str">
        <f>IF($BH49="","",IF(E$2="most",VLOOKUP(E49,'Key 1'!$A:$B,2,0),IF(E$2="least",VLOOKUP(E49,'Key 1'!$A:$C,3,0),0)))</f>
        <v>B</v>
      </c>
      <c r="BJ49" s="9" t="str">
        <f>IF($BH49="","",IF(F$2="most",VLOOKUP(F49,'Key 1'!$A:$B,2,0),IF(F$2="least",VLOOKUP(F49,'Key 1'!$A:$C,3,0),0)))</f>
        <v>D</v>
      </c>
      <c r="BK49" s="9" t="str">
        <f>IF($BH49="","",IF(G$2="most",VLOOKUP(G49,'Key 1'!$A:$B,2,0),IF(G$2="least",VLOOKUP(G49,'Key 1'!$A:$C,3,0),0)))</f>
        <v>D</v>
      </c>
      <c r="BL49" s="9" t="str">
        <f>IF($BH49="","",IF(H$2="most",VLOOKUP(H49,'Key 1'!$A:$B,2,0),IF(H$2="least",VLOOKUP(H49,'Key 1'!$A:$C,3,0),0)))</f>
        <v>A</v>
      </c>
      <c r="BM49" s="9" t="str">
        <f>IF($BH49="","",IF(I$2="most",VLOOKUP(I49,'Key 1'!$A:$B,2,0),IF(I$2="least",VLOOKUP(I49,'Key 1'!$A:$C,3,0),0)))</f>
        <v>B</v>
      </c>
      <c r="BN49" s="9" t="str">
        <f>IF($BH49="","",IF(J$2="most",VLOOKUP(J49,'Key 1'!$A:$B,2,0),IF(J$2="least",VLOOKUP(J49,'Key 1'!$A:$C,3,0),0)))</f>
        <v>C</v>
      </c>
      <c r="BO49" s="9" t="str">
        <f>IF($BH49="","",IF(K$2="most",VLOOKUP(K49,'Key 1'!$A:$B,2,0),IF(K$2="least",VLOOKUP(K49,'Key 1'!$A:$C,3,0),0)))</f>
        <v>B</v>
      </c>
      <c r="BP49" s="9" t="str">
        <f>IF($BH49="","",IF(L$2="most",VLOOKUP(L49,'Key 1'!$A:$B,2,0),IF(L$2="least",VLOOKUP(L49,'Key 1'!$A:$C,3,0),0)))</f>
        <v>D</v>
      </c>
      <c r="BQ49" s="9" t="str">
        <f>IF($BH49="","",IF(M$2="most",VLOOKUP(M49,'Key 1'!$A:$B,2,0),IF(M$2="least",VLOOKUP(M49,'Key 1'!$A:$C,3,0),0)))</f>
        <v>B</v>
      </c>
      <c r="BR49" s="9" t="str">
        <f>IF($BH49="","",IF(N$2="most",VLOOKUP(N49,'Key 1'!$A:$B,2,0),IF(N$2="least",VLOOKUP(N49,'Key 1'!$A:$C,3,0),0)))</f>
        <v>D</v>
      </c>
      <c r="BS49" s="9" t="str">
        <f>IF($BH49="","",IF(O$2="most",VLOOKUP(O49,'Key 1'!$A:$B,2,0),IF(O$2="least",VLOOKUP(O49,'Key 1'!$A:$C,3,0),0)))</f>
        <v>D</v>
      </c>
      <c r="BT49" s="9" t="str">
        <f>IF($BH49="","",IF(P$2="most",VLOOKUP(P49,'Key 1'!$A:$B,2,0),IF(P$2="least",VLOOKUP(P49,'Key 1'!$A:$C,3,0),0)))</f>
        <v>N</v>
      </c>
      <c r="BU49" s="9" t="str">
        <f>IF($BH49="","",IF(Q$2="most",VLOOKUP(Q49,'Key 1'!$A:$B,2,0),IF(Q$2="least",VLOOKUP(Q49,'Key 1'!$A:$C,3,0),0)))</f>
        <v>C</v>
      </c>
      <c r="BV49" s="9" t="str">
        <f>IF($BH49="","",IF(R$2="most",VLOOKUP(R49,'Key 1'!$A:$B,2,0),IF(R$2="least",VLOOKUP(R49,'Key 1'!$A:$C,3,0),0)))</f>
        <v>B</v>
      </c>
      <c r="BW49" s="9" t="str">
        <f>IF($BH49="","",IF(S$2="most",VLOOKUP(S49,'Key 1'!$A:$B,2,0),IF(S$2="least",VLOOKUP(S49,'Key 1'!$A:$C,3,0),0)))</f>
        <v>D</v>
      </c>
      <c r="BX49" s="9" t="str">
        <f>IF($BH49="","",IF(T$2="most",VLOOKUP(T49,'Key 1'!$A:$B,2,0),IF(T$2="least",VLOOKUP(T49,'Key 1'!$A:$C,3,0),0)))</f>
        <v>B</v>
      </c>
      <c r="BY49" s="9" t="str">
        <f>IF($BH49="","",IF(U$2="most",VLOOKUP(U49,'Key 1'!$A:$B,2,0),IF(U$2="least",VLOOKUP(U49,'Key 1'!$A:$C,3,0),0)))</f>
        <v>D</v>
      </c>
      <c r="BZ49" s="9" t="str">
        <f>IF($BH49="","",IF(V$2="most",VLOOKUP(V49,'Key 1'!$A:$B,2,0),IF(V$2="least",VLOOKUP(V49,'Key 1'!$A:$C,3,0),0)))</f>
        <v>B</v>
      </c>
      <c r="CA49" s="9" t="str">
        <f>IF($BH49="","",IF(W$2="most",VLOOKUP(W49,'Key 1'!$A:$B,2,0),IF(W$2="least",VLOOKUP(W49,'Key 1'!$A:$C,3,0),0)))</f>
        <v>B</v>
      </c>
      <c r="CB49" s="9" t="str">
        <f>IF($BH49="","",IF(X$2="most",VLOOKUP(X49,'Key 1'!$A:$B,2,0),IF(X$2="least",VLOOKUP(X49,'Key 1'!$A:$C,3,0),0)))</f>
        <v>C</v>
      </c>
      <c r="CC49" s="9" t="str">
        <f>IF($BH49="","",IF(Y$2="most",VLOOKUP(Y49,'Key 1'!$A:$B,2,0),IF(Y$2="least",VLOOKUP(Y49,'Key 1'!$A:$C,3,0),0)))</f>
        <v>D</v>
      </c>
      <c r="CD49" s="9" t="str">
        <f>IF($BH49="","",IF(Z$2="most",VLOOKUP(Z49,'Key 1'!$A:$B,2,0),IF(Z$2="least",VLOOKUP(Z49,'Key 1'!$A:$C,3,0),0)))</f>
        <v>C</v>
      </c>
      <c r="CE49" s="9" t="str">
        <f>IF($BH49="","",IF(AA$2="most",VLOOKUP(AA49,'Key 1'!$A:$B,2,0),IF(AA$2="least",VLOOKUP(AA49,'Key 1'!$A:$C,3,0),0)))</f>
        <v>A</v>
      </c>
      <c r="CF49" s="9" t="str">
        <f>IF($BH49="","",IF(AB$2="most",VLOOKUP(AB49,'Key 1'!$A:$B,2,0),IF(AB$2="least",VLOOKUP(AB49,'Key 1'!$A:$C,3,0),0)))</f>
        <v>B</v>
      </c>
      <c r="CG49" s="9" t="str">
        <f>IF($BH49="","",IF(AC$2="most",VLOOKUP(AC49,'Key 1'!$A:$B,2,0),IF(AC$2="least",VLOOKUP(AC49,'Key 1'!$A:$C,3,0),0)))</f>
        <v>B</v>
      </c>
      <c r="CH49" s="9" t="str">
        <f>IF($BH49="","",IF(AD$2="most",VLOOKUP(AD49,'Key 1'!$A:$B,2,0),IF(AD$2="least",VLOOKUP(AD49,'Key 1'!$A:$C,3,0),0)))</f>
        <v>C</v>
      </c>
      <c r="CI49" s="9" t="str">
        <f>IF($BH49="","",IF(AE$2="most",VLOOKUP(AE49,'Key 1'!$A:$B,2,0),IF(AE$2="least",VLOOKUP(AE49,'Key 1'!$A:$C,3,0),0)))</f>
        <v>D</v>
      </c>
      <c r="CJ49" s="9" t="str">
        <f>IF($BH49="","",IF(AF$2="most",VLOOKUP(AF49,'Key 1'!$A:$B,2,0),IF(AF$2="least",VLOOKUP(AF49,'Key 1'!$A:$C,3,0),0)))</f>
        <v>C</v>
      </c>
      <c r="CK49" s="9" t="str">
        <f>IF($BH49="","",IF(AG$2="most",VLOOKUP(AG49,'Key 1'!$A:$B,2,0),IF(AG$2="least",VLOOKUP(AG49,'Key 1'!$A:$C,3,0),0)))</f>
        <v>C</v>
      </c>
      <c r="CL49" s="9" t="str">
        <f>IF($BH49="","",IF(AH$2="most",VLOOKUP(AH49,'Key 1'!$A:$B,2,0),IF(AH$2="least",VLOOKUP(AH49,'Key 1'!$A:$C,3,0),0)))</f>
        <v>B</v>
      </c>
      <c r="CM49" s="9" t="str">
        <f>IF($BH49="","",IF(AI$2="most",VLOOKUP(AI49,'Key 1'!$A:$B,2,0),IF(AI$2="least",VLOOKUP(AI49,'Key 1'!$A:$C,3,0),0)))</f>
        <v>C</v>
      </c>
      <c r="CN49" s="9" t="str">
        <f>IF($BH49="","",IF(AJ$2="most",VLOOKUP(AJ49,'Key 1'!$A:$B,2,0),IF(AJ$2="least",VLOOKUP(AJ49,'Key 1'!$A:$C,3,0),0)))</f>
        <v>A</v>
      </c>
      <c r="CO49" s="9" t="str">
        <f>IF($BH49="","",IF(AK$2="most",VLOOKUP(AK49,'Key 1'!$A:$B,2,0),IF(AK$2="least",VLOOKUP(AK49,'Key 1'!$A:$C,3,0),0)))</f>
        <v>A</v>
      </c>
      <c r="CP49" s="9" t="str">
        <f>IF($BH49="","",IF(AL$2="most",VLOOKUP(AL49,'Key 1'!$A:$B,2,0),IF(AL$2="least",VLOOKUP(AL49,'Key 1'!$A:$C,3,0),0)))</f>
        <v>C</v>
      </c>
      <c r="CQ49" s="9" t="str">
        <f>IF($BH49="","",IF(AM$2="most",VLOOKUP(AM49,'Key 1'!$A:$B,2,0),IF(AM$2="least",VLOOKUP(AM49,'Key 1'!$A:$C,3,0),0)))</f>
        <v>B</v>
      </c>
      <c r="CR49" s="9" t="str">
        <f>IF($BH49="","",IF(AN$2="most",VLOOKUP(AN49,'Key 1'!$A:$B,2,0),IF(AN$2="least",VLOOKUP(AN49,'Key 1'!$A:$C,3,0),0)))</f>
        <v>C</v>
      </c>
      <c r="CS49" s="9" t="str">
        <f>IF($BH49="","",IF(AO$2="most",VLOOKUP(AO49,'Key 1'!$A:$B,2,0),IF(AO$2="least",VLOOKUP(AO49,'Key 1'!$A:$C,3,0),0)))</f>
        <v>D</v>
      </c>
      <c r="CT49" s="9" t="str">
        <f>IF($BH49="","",IF(AP$2="most",VLOOKUP(AP49,'Key 1'!$A:$B,2,0),IF(AP$2="least",VLOOKUP(AP49,'Key 1'!$A:$C,3,0),0)))</f>
        <v>C</v>
      </c>
      <c r="CU49" s="9" t="str">
        <f>IF($BH49="","",IF(AQ$2="most",VLOOKUP(AQ49,'Key 1'!$A:$B,2,0),IF(AQ$2="least",VLOOKUP(AQ49,'Key 1'!$A:$C,3,0),0)))</f>
        <v>A</v>
      </c>
      <c r="CV49" s="9" t="str">
        <f>IF($BH49="","",IF(AR$2="most",VLOOKUP(AR49,'Key 1'!$A:$B,2,0),IF(AR$2="least",VLOOKUP(AR49,'Key 1'!$A:$C,3,0),0)))</f>
        <v>B</v>
      </c>
      <c r="CW49" s="9" t="str">
        <f>IF($BH49="","",IF(AS$2="most",VLOOKUP(AS49,'Key 1'!$A:$B,2,0),IF(AS$2="least",VLOOKUP(AS49,'Key 1'!$A:$C,3,0),0)))</f>
        <v>B</v>
      </c>
      <c r="CX49" s="9" t="str">
        <f>IF($BH49="","",IF(AT$2="most",VLOOKUP(AT49,'Key 1'!$A:$B,2,0),IF(AT$2="least",VLOOKUP(AT49,'Key 1'!$A:$C,3,0),0)))</f>
        <v>D</v>
      </c>
      <c r="CY49" s="9" t="str">
        <f>IF($BH49="","",IF(AU$2="most",VLOOKUP(AU49,'Key 1'!$A:$B,2,0),IF(AU$2="least",VLOOKUP(AU49,'Key 1'!$A:$C,3,0),0)))</f>
        <v>A</v>
      </c>
      <c r="CZ49" s="9" t="str">
        <f>IF($BH49="","",IF(AV$2="most",VLOOKUP(AV49,'Key 1'!$A:$B,2,0),IF(AV$2="least",VLOOKUP(AV49,'Key 1'!$A:$C,3,0),0)))</f>
        <v>C</v>
      </c>
      <c r="DA49" s="9" t="str">
        <f>IF($BH49="","",IF(AW$2="most",VLOOKUP(AW49,'Key 1'!$A:$B,2,0),IF(AW$2="least",VLOOKUP(AW49,'Key 1'!$A:$C,3,0),0)))</f>
        <v>D</v>
      </c>
      <c r="DB49" s="9" t="str">
        <f>IF($BH49="","",IF(AX$2="most",VLOOKUP(AX49,'Key 1'!$A:$B,2,0),IF(AX$2="least",VLOOKUP(AX49,'Key 1'!$A:$C,3,0),0)))</f>
        <v>C</v>
      </c>
      <c r="DC49" s="9" t="str">
        <f>IF($BH49="","",IF(AY$2="most",VLOOKUP(AY49,'Key 1'!$A:$B,2,0),IF(AY$2="least",VLOOKUP(AY49,'Key 1'!$A:$C,3,0),0)))</f>
        <v>D</v>
      </c>
      <c r="DD49" s="9" t="str">
        <f>IF($BH49="","",IF(AZ$2="most",VLOOKUP(AZ49,'Key 1'!$A:$B,2,0),IF(AZ$2="least",VLOOKUP(AZ49,'Key 1'!$A:$C,3,0),0)))</f>
        <v>A</v>
      </c>
      <c r="DE49" s="9" t="str">
        <f>IF($BH49="","",IF(BA$2="most",VLOOKUP(BA49,'Key 1'!$A:$B,2,0),IF(BA$2="least",VLOOKUP(BA49,'Key 1'!$A:$C,3,0),0)))</f>
        <v>B</v>
      </c>
      <c r="DF49" s="9" t="str">
        <f>IF($BH49="","",IF(BB$2="most",VLOOKUP(BB49,'Key 1'!$A:$B,2,0),IF(BB$2="least",VLOOKUP(BB49,'Key 1'!$A:$C,3,0),0)))</f>
        <v>C</v>
      </c>
      <c r="DG49" s="9" t="str">
        <f>IF($BH49="","",IF(BC$2="most",VLOOKUP(BC49,'Key 1'!$A:$B,2,0),IF(BC$2="least",VLOOKUP(BC49,'Key 1'!$A:$C,3,0),0)))</f>
        <v>D</v>
      </c>
      <c r="DH49" s="9" t="str">
        <f>IF($BH49="","",IF(BD$2="most",VLOOKUP(BD49,'Key 1'!$A:$B,2,0),IF(BD$2="least",VLOOKUP(BD49,'Key 1'!$A:$C,3,0),0)))</f>
        <v>C</v>
      </c>
      <c r="DI49" s="9" t="str">
        <f>IF($BH49="","",IF(BE$2="most",VLOOKUP(BE49,'Key 1'!$A:$B,2,0),IF(BE$2="least",VLOOKUP(BE49,'Key 1'!$A:$C,3,0),0)))</f>
        <v>A</v>
      </c>
      <c r="DJ49" s="9" t="str">
        <f>IF($BH49="","",IF(BF$2="most",VLOOKUP(BF49,'Key 1'!$A:$B,2,0),IF(BF$2="least",VLOOKUP(BF49,'Key 1'!$A:$C,3,0),0)))</f>
        <v>C</v>
      </c>
      <c r="DK49" s="9" t="str">
        <f>IF($BH49="","",IF(BG$2="most",VLOOKUP(BG49,'Key 1'!$A:$B,2,0),IF(BG$2="least",VLOOKUP(BG49,'Key 1'!$A:$C,3,0),0)))</f>
        <v>A</v>
      </c>
      <c r="DL49" s="9" t="str">
        <f>IF($BH49="","",IF(BH$2="most",VLOOKUP(BH49,'Key 1'!$A:$B,2,0),IF(BH$2="least",VLOOKUP(BH49,'Key 1'!$A:$C,3,0),0)))</f>
        <v>C</v>
      </c>
      <c r="DM49" s="9">
        <f t="shared" si="50"/>
        <v>6</v>
      </c>
      <c r="DN49" s="9">
        <f t="shared" si="51"/>
        <v>9</v>
      </c>
      <c r="DO49" s="9">
        <f t="shared" si="52"/>
        <v>3</v>
      </c>
      <c r="DP49" s="9">
        <f t="shared" si="53"/>
        <v>10</v>
      </c>
      <c r="DQ49" s="9">
        <f t="shared" si="54"/>
        <v>0</v>
      </c>
      <c r="DR49" s="9">
        <f t="shared" si="55"/>
        <v>3</v>
      </c>
      <c r="DS49" s="9">
        <f t="shared" si="56"/>
        <v>6</v>
      </c>
      <c r="DT49" s="9">
        <f t="shared" si="57"/>
        <v>14</v>
      </c>
      <c r="DU49" s="9">
        <f t="shared" si="58"/>
        <v>4</v>
      </c>
      <c r="DV49" s="9">
        <f t="shared" si="59"/>
        <v>1</v>
      </c>
    </row>
    <row r="50" spans="1:126" x14ac:dyDescent="0.35">
      <c r="A50" s="1" t="s">
        <v>432</v>
      </c>
      <c r="B50" s="1" t="s">
        <v>433</v>
      </c>
      <c r="C50" s="1" t="s">
        <v>434</v>
      </c>
      <c r="D50" s="1" t="s">
        <v>435</v>
      </c>
      <c r="E50" s="1" t="s">
        <v>124</v>
      </c>
      <c r="F50" s="1" t="s">
        <v>8</v>
      </c>
      <c r="G50" s="1" t="s">
        <v>125</v>
      </c>
      <c r="H50" s="1" t="s">
        <v>14</v>
      </c>
      <c r="I50" s="1" t="s">
        <v>19</v>
      </c>
      <c r="J50" s="1" t="s">
        <v>21</v>
      </c>
      <c r="K50" s="1" t="s">
        <v>24</v>
      </c>
      <c r="L50" s="1" t="s">
        <v>23</v>
      </c>
      <c r="M50" s="1" t="s">
        <v>128</v>
      </c>
      <c r="N50" s="1" t="s">
        <v>29</v>
      </c>
      <c r="O50" s="1" t="s">
        <v>129</v>
      </c>
      <c r="P50" s="1" t="s">
        <v>34</v>
      </c>
      <c r="Q50" s="1" t="s">
        <v>130</v>
      </c>
      <c r="R50" s="1" t="s">
        <v>37</v>
      </c>
      <c r="S50" s="1" t="s">
        <v>131</v>
      </c>
      <c r="T50" s="1" t="s">
        <v>42</v>
      </c>
      <c r="U50" s="1" t="s">
        <v>133</v>
      </c>
      <c r="V50" s="1" t="s">
        <v>135</v>
      </c>
      <c r="W50" s="1" t="s">
        <v>48</v>
      </c>
      <c r="X50" s="1" t="s">
        <v>49</v>
      </c>
      <c r="Y50" s="1" t="s">
        <v>53</v>
      </c>
      <c r="Z50" s="1" t="s">
        <v>137</v>
      </c>
      <c r="AA50" s="1" t="s">
        <v>139</v>
      </c>
      <c r="AB50" s="1" t="s">
        <v>138</v>
      </c>
      <c r="AC50" s="1" t="s">
        <v>59</v>
      </c>
      <c r="AD50" s="1" t="s">
        <v>140</v>
      </c>
      <c r="AE50" s="1" t="s">
        <v>65</v>
      </c>
      <c r="AF50" s="1" t="s">
        <v>63</v>
      </c>
      <c r="AG50" s="1" t="s">
        <v>141</v>
      </c>
      <c r="AH50" s="1" t="s">
        <v>67</v>
      </c>
      <c r="AI50" s="1" t="s">
        <v>71</v>
      </c>
      <c r="AJ50" s="1" t="s">
        <v>72</v>
      </c>
      <c r="AK50" s="1" t="s">
        <v>76</v>
      </c>
      <c r="AL50" s="1" t="s">
        <v>75</v>
      </c>
      <c r="AM50" s="1" t="s">
        <v>79</v>
      </c>
      <c r="AN50" s="1" t="s">
        <v>81</v>
      </c>
      <c r="AO50" s="1" t="s">
        <v>142</v>
      </c>
      <c r="AP50" s="1" t="s">
        <v>84</v>
      </c>
      <c r="AQ50" s="1" t="s">
        <v>87</v>
      </c>
      <c r="AR50" s="1" t="s">
        <v>89</v>
      </c>
      <c r="AS50" s="1" t="s">
        <v>91</v>
      </c>
      <c r="AT50" s="1" t="s">
        <v>93</v>
      </c>
      <c r="AU50" s="1" t="s">
        <v>97</v>
      </c>
      <c r="AV50" s="1" t="s">
        <v>96</v>
      </c>
      <c r="AW50" s="1" t="s">
        <v>100</v>
      </c>
      <c r="AX50" s="1" t="s">
        <v>144</v>
      </c>
      <c r="AY50" s="1" t="s">
        <v>145</v>
      </c>
      <c r="AZ50" s="1" t="s">
        <v>106</v>
      </c>
      <c r="BA50" s="1" t="s">
        <v>110</v>
      </c>
      <c r="BB50" s="1" t="s">
        <v>108</v>
      </c>
      <c r="BC50" s="1" t="s">
        <v>147</v>
      </c>
      <c r="BD50" s="1" t="s">
        <v>114</v>
      </c>
      <c r="BE50" s="1" t="s">
        <v>118</v>
      </c>
      <c r="BF50" s="1" t="s">
        <v>117</v>
      </c>
      <c r="BG50" s="1" t="s">
        <v>120</v>
      </c>
      <c r="BH50" s="1" t="s">
        <v>149</v>
      </c>
      <c r="BI50" s="9" t="str">
        <f>IF($BH50="","",IF(E$2="most",VLOOKUP(E50,'Key 1'!$A:$B,2,0),IF(E$2="least",VLOOKUP(E50,'Key 1'!$A:$C,3,0),0)))</f>
        <v>C</v>
      </c>
      <c r="BJ50" s="9" t="str">
        <f>IF($BH50="","",IF(F$2="most",VLOOKUP(F50,'Key 1'!$A:$B,2,0),IF(F$2="least",VLOOKUP(F50,'Key 1'!$A:$C,3,0),0)))</f>
        <v>B</v>
      </c>
      <c r="BK50" s="9" t="str">
        <f>IF($BH50="","",IF(G$2="most",VLOOKUP(G50,'Key 1'!$A:$B,2,0),IF(G$2="least",VLOOKUP(G50,'Key 1'!$A:$C,3,0),0)))</f>
        <v>B</v>
      </c>
      <c r="BL50" s="9" t="str">
        <f>IF($BH50="","",IF(H$2="most",VLOOKUP(H50,'Key 1'!$A:$B,2,0),IF(H$2="least",VLOOKUP(H50,'Key 1'!$A:$C,3,0),0)))</f>
        <v>C</v>
      </c>
      <c r="BM50" s="9" t="str">
        <f>IF($BH50="","",IF(I$2="most",VLOOKUP(I50,'Key 1'!$A:$B,2,0),IF(I$2="least",VLOOKUP(I50,'Key 1'!$A:$C,3,0),0)))</f>
        <v>A</v>
      </c>
      <c r="BN50" s="9" t="str">
        <f>IF($BH50="","",IF(J$2="most",VLOOKUP(J50,'Key 1'!$A:$B,2,0),IF(J$2="least",VLOOKUP(J50,'Key 1'!$A:$C,3,0),0)))</f>
        <v>B</v>
      </c>
      <c r="BO50" s="9" t="str">
        <f>IF($BH50="","",IF(K$2="most",VLOOKUP(K50,'Key 1'!$A:$B,2,0),IF(K$2="least",VLOOKUP(K50,'Key 1'!$A:$C,3,0),0)))</f>
        <v>C</v>
      </c>
      <c r="BP50" s="9" t="str">
        <f>IF($BH50="","",IF(L$2="most",VLOOKUP(L50,'Key 1'!$A:$B,2,0),IF(L$2="least",VLOOKUP(L50,'Key 1'!$A:$C,3,0),0)))</f>
        <v>A</v>
      </c>
      <c r="BQ50" s="9" t="str">
        <f>IF($BH50="","",IF(M$2="most",VLOOKUP(M50,'Key 1'!$A:$B,2,0),IF(M$2="least",VLOOKUP(M50,'Key 1'!$A:$C,3,0),0)))</f>
        <v>C</v>
      </c>
      <c r="BR50" s="9" t="str">
        <f>IF($BH50="","",IF(N$2="most",VLOOKUP(N50,'Key 1'!$A:$B,2,0),IF(N$2="least",VLOOKUP(N50,'Key 1'!$A:$C,3,0),0)))</f>
        <v>A</v>
      </c>
      <c r="BS50" s="9" t="str">
        <f>IF($BH50="","",IF(O$2="most",VLOOKUP(O50,'Key 1'!$A:$B,2,0),IF(O$2="least",VLOOKUP(O50,'Key 1'!$A:$C,3,0),0)))</f>
        <v>A</v>
      </c>
      <c r="BT50" s="9" t="str">
        <f>IF($BH50="","",IF(P$2="most",VLOOKUP(P50,'Key 1'!$A:$B,2,0),IF(P$2="least",VLOOKUP(P50,'Key 1'!$A:$C,3,0),0)))</f>
        <v>B</v>
      </c>
      <c r="BU50" s="9" t="str">
        <f>IF($BH50="","",IF(Q$2="most",VLOOKUP(Q50,'Key 1'!$A:$B,2,0),IF(Q$2="least",VLOOKUP(Q50,'Key 1'!$A:$C,3,0),0)))</f>
        <v>C</v>
      </c>
      <c r="BV50" s="9" t="str">
        <f>IF($BH50="","",IF(R$2="most",VLOOKUP(R50,'Key 1'!$A:$B,2,0),IF(R$2="least",VLOOKUP(R50,'Key 1'!$A:$C,3,0),0)))</f>
        <v>B</v>
      </c>
      <c r="BW50" s="9" t="str">
        <f>IF($BH50="","",IF(S$2="most",VLOOKUP(S50,'Key 1'!$A:$B,2,0),IF(S$2="least",VLOOKUP(S50,'Key 1'!$A:$C,3,0),0)))</f>
        <v>A</v>
      </c>
      <c r="BX50" s="9" t="str">
        <f>IF($BH50="","",IF(T$2="most",VLOOKUP(T50,'Key 1'!$A:$B,2,0),IF(T$2="least",VLOOKUP(T50,'Key 1'!$A:$C,3,0),0)))</f>
        <v>B</v>
      </c>
      <c r="BY50" s="9" t="str">
        <f>IF($BH50="","",IF(U$2="most",VLOOKUP(U50,'Key 1'!$A:$B,2,0),IF(U$2="least",VLOOKUP(U50,'Key 1'!$A:$C,3,0),0)))</f>
        <v>C</v>
      </c>
      <c r="BZ50" s="9" t="str">
        <f>IF($BH50="","",IF(V$2="most",VLOOKUP(V50,'Key 1'!$A:$B,2,0),IF(V$2="least",VLOOKUP(V50,'Key 1'!$A:$C,3,0),0)))</f>
        <v>B</v>
      </c>
      <c r="CA50" s="9" t="str">
        <f>IF($BH50="","",IF(W$2="most",VLOOKUP(W50,'Key 1'!$A:$B,2,0),IF(W$2="least",VLOOKUP(W50,'Key 1'!$A:$C,3,0),0)))</f>
        <v>A</v>
      </c>
      <c r="CB50" s="9" t="str">
        <f>IF($BH50="","",IF(X$2="most",VLOOKUP(X50,'Key 1'!$A:$B,2,0),IF(X$2="least",VLOOKUP(X50,'Key 1'!$A:$C,3,0),0)))</f>
        <v>D</v>
      </c>
      <c r="CC50" s="9" t="str">
        <f>IF($BH50="","",IF(Y$2="most",VLOOKUP(Y50,'Key 1'!$A:$B,2,0),IF(Y$2="least",VLOOKUP(Y50,'Key 1'!$A:$C,3,0),0)))</f>
        <v>B</v>
      </c>
      <c r="CD50" s="9" t="str">
        <f>IF($BH50="","",IF(Z$2="most",VLOOKUP(Z50,'Key 1'!$A:$B,2,0),IF(Z$2="least",VLOOKUP(Z50,'Key 1'!$A:$C,3,0),0)))</f>
        <v>D</v>
      </c>
      <c r="CE50" s="9" t="str">
        <f>IF($BH50="","",IF(AA$2="most",VLOOKUP(AA50,'Key 1'!$A:$B,2,0),IF(AA$2="least",VLOOKUP(AA50,'Key 1'!$A:$C,3,0),0)))</f>
        <v>C</v>
      </c>
      <c r="CF50" s="9" t="str">
        <f>IF($BH50="","",IF(AB$2="most",VLOOKUP(AB50,'Key 1'!$A:$B,2,0),IF(AB$2="least",VLOOKUP(AB50,'Key 1'!$A:$C,3,0),0)))</f>
        <v>A</v>
      </c>
      <c r="CG50" s="9" t="str">
        <f>IF($BH50="","",IF(AC$2="most",VLOOKUP(AC50,'Key 1'!$A:$B,2,0),IF(AC$2="least",VLOOKUP(AC50,'Key 1'!$A:$C,3,0),0)))</f>
        <v>B</v>
      </c>
      <c r="CH50" s="9" t="str">
        <f>IF($BH50="","",IF(AD$2="most",VLOOKUP(AD50,'Key 1'!$A:$B,2,0),IF(AD$2="least",VLOOKUP(AD50,'Key 1'!$A:$C,3,0),0)))</f>
        <v>D</v>
      </c>
      <c r="CI50" s="9" t="str">
        <f>IF($BH50="","",IF(AE$2="most",VLOOKUP(AE50,'Key 1'!$A:$B,2,0),IF(AE$2="least",VLOOKUP(AE50,'Key 1'!$A:$C,3,0),0)))</f>
        <v>B</v>
      </c>
      <c r="CJ50" s="9" t="str">
        <f>IF($BH50="","",IF(AF$2="most",VLOOKUP(AF50,'Key 1'!$A:$B,2,0),IF(AF$2="least",VLOOKUP(AF50,'Key 1'!$A:$C,3,0),0)))</f>
        <v>C</v>
      </c>
      <c r="CK50" s="9" t="str">
        <f>IF($BH50="","",IF(AG$2="most",VLOOKUP(AG50,'Key 1'!$A:$B,2,0),IF(AG$2="least",VLOOKUP(AG50,'Key 1'!$A:$C,3,0),0)))</f>
        <v>C</v>
      </c>
      <c r="CL50" s="9" t="str">
        <f>IF($BH50="","",IF(AH$2="most",VLOOKUP(AH50,'Key 1'!$A:$B,2,0),IF(AH$2="least",VLOOKUP(AH50,'Key 1'!$A:$C,3,0),0)))</f>
        <v>A</v>
      </c>
      <c r="CM50" s="9" t="str">
        <f>IF($BH50="","",IF(AI$2="most",VLOOKUP(AI50,'Key 1'!$A:$B,2,0),IF(AI$2="least",VLOOKUP(AI50,'Key 1'!$A:$C,3,0),0)))</f>
        <v>C</v>
      </c>
      <c r="CN50" s="9" t="str">
        <f>IF($BH50="","",IF(AJ$2="most",VLOOKUP(AJ50,'Key 1'!$A:$B,2,0),IF(AJ$2="least",VLOOKUP(AJ50,'Key 1'!$A:$C,3,0),0)))</f>
        <v>B</v>
      </c>
      <c r="CO50" s="9" t="str">
        <f>IF($BH50="","",IF(AK$2="most",VLOOKUP(AK50,'Key 1'!$A:$B,2,0),IF(AK$2="least",VLOOKUP(AK50,'Key 1'!$A:$C,3,0),0)))</f>
        <v>D</v>
      </c>
      <c r="CP50" s="9" t="str">
        <f>IF($BH50="","",IF(AL$2="most",VLOOKUP(AL50,'Key 1'!$A:$B,2,0),IF(AL$2="least",VLOOKUP(AL50,'Key 1'!$A:$C,3,0),0)))</f>
        <v>A</v>
      </c>
      <c r="CQ50" s="9" t="str">
        <f>IF($BH50="","",IF(AM$2="most",VLOOKUP(AM50,'Key 1'!$A:$B,2,0),IF(AM$2="least",VLOOKUP(AM50,'Key 1'!$A:$C,3,0),0)))</f>
        <v>D</v>
      </c>
      <c r="CR50" s="9" t="str">
        <f>IF($BH50="","",IF(AN$2="most",VLOOKUP(AN50,'Key 1'!$A:$B,2,0),IF(AN$2="least",VLOOKUP(AN50,'Key 1'!$A:$C,3,0),0)))</f>
        <v>C</v>
      </c>
      <c r="CS50" s="9" t="str">
        <f>IF($BH50="","",IF(AO$2="most",VLOOKUP(AO50,'Key 1'!$A:$B,2,0),IF(AO$2="least",VLOOKUP(AO50,'Key 1'!$A:$C,3,0),0)))</f>
        <v>D</v>
      </c>
      <c r="CT50" s="9" t="str">
        <f>IF($BH50="","",IF(AP$2="most",VLOOKUP(AP50,'Key 1'!$A:$B,2,0),IF(AP$2="least",VLOOKUP(AP50,'Key 1'!$A:$C,3,0),0)))</f>
        <v>A</v>
      </c>
      <c r="CU50" s="9" t="str">
        <f>IF($BH50="","",IF(AQ$2="most",VLOOKUP(AQ50,'Key 1'!$A:$B,2,0),IF(AQ$2="least",VLOOKUP(AQ50,'Key 1'!$A:$C,3,0),0)))</f>
        <v>A</v>
      </c>
      <c r="CV50" s="9" t="str">
        <f>IF($BH50="","",IF(AR$2="most",VLOOKUP(AR50,'Key 1'!$A:$B,2,0),IF(AR$2="least",VLOOKUP(AR50,'Key 1'!$A:$C,3,0),0)))</f>
        <v>C</v>
      </c>
      <c r="CW50" s="9" t="str">
        <f>IF($BH50="","",IF(AS$2="most",VLOOKUP(AS50,'Key 1'!$A:$B,2,0),IF(AS$2="least",VLOOKUP(AS50,'Key 1'!$A:$C,3,0),0)))</f>
        <v>C</v>
      </c>
      <c r="CX50" s="9" t="str">
        <f>IF($BH50="","",IF(AT$2="most",VLOOKUP(AT50,'Key 1'!$A:$B,2,0),IF(AT$2="least",VLOOKUP(AT50,'Key 1'!$A:$C,3,0),0)))</f>
        <v>S</v>
      </c>
      <c r="CY50" s="9" t="str">
        <f>IF($BH50="","",IF(AU$2="most",VLOOKUP(AU50,'Key 1'!$A:$B,2,0),IF(AU$2="least",VLOOKUP(AU50,'Key 1'!$A:$C,3,0),0)))</f>
        <v>C</v>
      </c>
      <c r="CZ50" s="9" t="str">
        <f>IF($BH50="","",IF(AV$2="most",VLOOKUP(AV50,'Key 1'!$A:$B,2,0),IF(AV$2="least",VLOOKUP(AV50,'Key 1'!$A:$C,3,0),0)))</f>
        <v>A</v>
      </c>
      <c r="DA50" s="9" t="str">
        <f>IF($BH50="","",IF(AW$2="most",VLOOKUP(AW50,'Key 1'!$A:$B,2,0),IF(AW$2="least",VLOOKUP(AW50,'Key 1'!$A:$C,3,0),0)))</f>
        <v>A</v>
      </c>
      <c r="DB50" s="9" t="str">
        <f>IF($BH50="","",IF(AX$2="most",VLOOKUP(AX50,'Key 1'!$A:$B,2,0),IF(AX$2="least",VLOOKUP(AX50,'Key 1'!$A:$C,3,0),0)))</f>
        <v>B</v>
      </c>
      <c r="DC50" s="9" t="str">
        <f>IF($BH50="","",IF(AY$2="most",VLOOKUP(AY50,'Key 1'!$A:$B,2,0),IF(AY$2="least",VLOOKUP(AY50,'Key 1'!$A:$C,3,0),0)))</f>
        <v>D</v>
      </c>
      <c r="DD50" s="9" t="str">
        <f>IF($BH50="","",IF(AZ$2="most",VLOOKUP(AZ50,'Key 1'!$A:$B,2,0),IF(AZ$2="least",VLOOKUP(AZ50,'Key 1'!$A:$C,3,0),0)))</f>
        <v>B</v>
      </c>
      <c r="DE50" s="9" t="str">
        <f>IF($BH50="","",IF(BA$2="most",VLOOKUP(BA50,'Key 1'!$A:$B,2,0),IF(BA$2="least",VLOOKUP(BA50,'Key 1'!$A:$C,3,0),0)))</f>
        <v>D</v>
      </c>
      <c r="DF50" s="9" t="str">
        <f>IF($BH50="","",IF(BB$2="most",VLOOKUP(BB50,'Key 1'!$A:$B,2,0),IF(BB$2="least",VLOOKUP(BB50,'Key 1'!$A:$C,3,0),0)))</f>
        <v>B</v>
      </c>
      <c r="DG50" s="9" t="str">
        <f>IF($BH50="","",IF(BC$2="most",VLOOKUP(BC50,'Key 1'!$A:$B,2,0),IF(BC$2="least",VLOOKUP(BC50,'Key 1'!$A:$C,3,0),0)))</f>
        <v>D</v>
      </c>
      <c r="DH50" s="9" t="str">
        <f>IF($BH50="","",IF(BD$2="most",VLOOKUP(BD50,'Key 1'!$A:$B,2,0),IF(BD$2="least",VLOOKUP(BD50,'Key 1'!$A:$C,3,0),0)))</f>
        <v>B</v>
      </c>
      <c r="DI50" s="9" t="str">
        <f>IF($BH50="","",IF(BE$2="most",VLOOKUP(BE50,'Key 1'!$A:$B,2,0),IF(BE$2="least",VLOOKUP(BE50,'Key 1'!$A:$C,3,0),0)))</f>
        <v>A</v>
      </c>
      <c r="DJ50" s="9" t="str">
        <f>IF($BH50="","",IF(BF$2="most",VLOOKUP(BF50,'Key 1'!$A:$B,2,0),IF(BF$2="least",VLOOKUP(BF50,'Key 1'!$A:$C,3,0),0)))</f>
        <v>D</v>
      </c>
      <c r="DK50" s="9" t="str">
        <f>IF($BH50="","",IF(BG$2="most",VLOOKUP(BG50,'Key 1'!$A:$B,2,0),IF(BG$2="least",VLOOKUP(BG50,'Key 1'!$A:$C,3,0),0)))</f>
        <v>C</v>
      </c>
      <c r="DL50" s="9" t="str">
        <f>IF($BH50="","",IF(BH$2="most",VLOOKUP(BH50,'Key 1'!$A:$B,2,0),IF(BH$2="least",VLOOKUP(BH50,'Key 1'!$A:$C,3,0),0)))</f>
        <v>B</v>
      </c>
      <c r="DM50" s="9">
        <f t="shared" si="50"/>
        <v>7</v>
      </c>
      <c r="DN50" s="9">
        <f t="shared" si="51"/>
        <v>4</v>
      </c>
      <c r="DO50" s="9">
        <f t="shared" si="52"/>
        <v>11</v>
      </c>
      <c r="DP50" s="9">
        <f t="shared" si="53"/>
        <v>6</v>
      </c>
      <c r="DQ50" s="9">
        <f t="shared" si="54"/>
        <v>0</v>
      </c>
      <c r="DR50" s="9">
        <f t="shared" si="55"/>
        <v>7</v>
      </c>
      <c r="DS50" s="9">
        <f t="shared" si="56"/>
        <v>12</v>
      </c>
      <c r="DT50" s="9">
        <f t="shared" si="57"/>
        <v>4</v>
      </c>
      <c r="DU50" s="9">
        <f t="shared" si="58"/>
        <v>4</v>
      </c>
      <c r="DV50" s="9">
        <f t="shared" si="59"/>
        <v>0</v>
      </c>
    </row>
    <row r="51" spans="1:126"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9" t="str">
        <f>IF($BH51="","",IF(E$2="most",VLOOKUP(E51,'Key 1'!$A:$B,2,0),IF(E$2="least",VLOOKUP(E51,'Key 1'!$A:$C,3,0),0)))</f>
        <v/>
      </c>
      <c r="BJ51" s="9" t="str">
        <f>IF($BH51="","",IF(F$2="most",VLOOKUP(F51,'Key 1'!$A:$B,2,0),IF(F$2="least",VLOOKUP(F51,'Key 1'!$A:$C,3,0),0)))</f>
        <v/>
      </c>
      <c r="BK51" s="9" t="str">
        <f>IF($BH51="","",IF(G$2="most",VLOOKUP(G51,'Key 1'!$A:$B,2,0),IF(G$2="least",VLOOKUP(G51,'Key 1'!$A:$C,3,0),0)))</f>
        <v/>
      </c>
      <c r="BL51" s="9" t="str">
        <f>IF($BH51="","",IF(H$2="most",VLOOKUP(H51,'Key 1'!$A:$B,2,0),IF(H$2="least",VLOOKUP(H51,'Key 1'!$A:$C,3,0),0)))</f>
        <v/>
      </c>
      <c r="BM51" s="9" t="str">
        <f>IF($BH51="","",IF(I$2="most",VLOOKUP(I51,'Key 1'!$A:$B,2,0),IF(I$2="least",VLOOKUP(I51,'Key 1'!$A:$C,3,0),0)))</f>
        <v/>
      </c>
      <c r="BN51" s="9" t="str">
        <f>IF($BH51="","",IF(J$2="most",VLOOKUP(J51,'Key 1'!$A:$B,2,0),IF(J$2="least",VLOOKUP(J51,'Key 1'!$A:$C,3,0),0)))</f>
        <v/>
      </c>
      <c r="BO51" s="9" t="str">
        <f>IF($BH51="","",IF(K$2="most",VLOOKUP(K51,'Key 1'!$A:$B,2,0),IF(K$2="least",VLOOKUP(K51,'Key 1'!$A:$C,3,0),0)))</f>
        <v/>
      </c>
      <c r="BP51" s="9" t="str">
        <f>IF($BH51="","",IF(L$2="most",VLOOKUP(L51,'Key 1'!$A:$B,2,0),IF(L$2="least",VLOOKUP(L51,'Key 1'!$A:$C,3,0),0)))</f>
        <v/>
      </c>
      <c r="BQ51" s="9" t="str">
        <f>IF($BH51="","",IF(M$2="most",VLOOKUP(M51,'Key 1'!$A:$B,2,0),IF(M$2="least",VLOOKUP(M51,'Key 1'!$A:$C,3,0),0)))</f>
        <v/>
      </c>
      <c r="BR51" s="9" t="str">
        <f>IF($BH51="","",IF(N$2="most",VLOOKUP(N51,'Key 1'!$A:$B,2,0),IF(N$2="least",VLOOKUP(N51,'Key 1'!$A:$C,3,0),0)))</f>
        <v/>
      </c>
      <c r="BS51" s="9" t="str">
        <f>IF($BH51="","",IF(O$2="most",VLOOKUP(O51,'Key 1'!$A:$B,2,0),IF(O$2="least",VLOOKUP(O51,'Key 1'!$A:$C,3,0),0)))</f>
        <v/>
      </c>
      <c r="BT51" s="9" t="str">
        <f>IF($BH51="","",IF(P$2="most",VLOOKUP(P51,'Key 1'!$A:$B,2,0),IF(P$2="least",VLOOKUP(P51,'Key 1'!$A:$C,3,0),0)))</f>
        <v/>
      </c>
      <c r="BU51" s="9" t="str">
        <f>IF($BH51="","",IF(Q$2="most",VLOOKUP(Q51,'Key 1'!$A:$B,2,0),IF(Q$2="least",VLOOKUP(Q51,'Key 1'!$A:$C,3,0),0)))</f>
        <v/>
      </c>
      <c r="BV51" s="9" t="str">
        <f>IF($BH51="","",IF(R$2="most",VLOOKUP(R51,'Key 1'!$A:$B,2,0),IF(R$2="least",VLOOKUP(R51,'Key 1'!$A:$C,3,0),0)))</f>
        <v/>
      </c>
      <c r="BW51" s="9" t="str">
        <f>IF($BH51="","",IF(S$2="most",VLOOKUP(S51,'Key 1'!$A:$B,2,0),IF(S$2="least",VLOOKUP(S51,'Key 1'!$A:$C,3,0),0)))</f>
        <v/>
      </c>
      <c r="BX51" s="9" t="str">
        <f>IF($BH51="","",IF(T$2="most",VLOOKUP(T51,'Key 1'!$A:$B,2,0),IF(T$2="least",VLOOKUP(T51,'Key 1'!$A:$C,3,0),0)))</f>
        <v/>
      </c>
      <c r="BY51" s="9" t="str">
        <f>IF($BH51="","",IF(U$2="most",VLOOKUP(U51,'Key 1'!$A:$B,2,0),IF(U$2="least",VLOOKUP(U51,'Key 1'!$A:$C,3,0),0)))</f>
        <v/>
      </c>
      <c r="BZ51" s="9" t="str">
        <f>IF($BH51="","",IF(V$2="most",VLOOKUP(V51,'Key 1'!$A:$B,2,0),IF(V$2="least",VLOOKUP(V51,'Key 1'!$A:$C,3,0),0)))</f>
        <v/>
      </c>
      <c r="CA51" s="9" t="str">
        <f>IF($BH51="","",IF(W$2="most",VLOOKUP(W51,'Key 1'!$A:$B,2,0),IF(W$2="least",VLOOKUP(W51,'Key 1'!$A:$C,3,0),0)))</f>
        <v/>
      </c>
      <c r="CB51" s="9" t="str">
        <f>IF($BH51="","",IF(X$2="most",VLOOKUP(X51,'Key 1'!$A:$B,2,0),IF(X$2="least",VLOOKUP(X51,'Key 1'!$A:$C,3,0),0)))</f>
        <v/>
      </c>
      <c r="CC51" s="9" t="str">
        <f>IF($BH51="","",IF(Y$2="most",VLOOKUP(Y51,'Key 1'!$A:$B,2,0),IF(Y$2="least",VLOOKUP(Y51,'Key 1'!$A:$C,3,0),0)))</f>
        <v/>
      </c>
      <c r="CD51" s="9" t="str">
        <f>IF($BH51="","",IF(Z$2="most",VLOOKUP(Z51,'Key 1'!$A:$B,2,0),IF(Z$2="least",VLOOKUP(Z51,'Key 1'!$A:$C,3,0),0)))</f>
        <v/>
      </c>
      <c r="CE51" s="9" t="str">
        <f>IF($BH51="","",IF(AA$2="most",VLOOKUP(AA51,'Key 1'!$A:$B,2,0),IF(AA$2="least",VLOOKUP(AA51,'Key 1'!$A:$C,3,0),0)))</f>
        <v/>
      </c>
      <c r="CF51" s="9" t="str">
        <f>IF($BH51="","",IF(AB$2="most",VLOOKUP(AB51,'Key 1'!$A:$B,2,0),IF(AB$2="least",VLOOKUP(AB51,'Key 1'!$A:$C,3,0),0)))</f>
        <v/>
      </c>
      <c r="CG51" s="9" t="str">
        <f>IF($BH51="","",IF(AC$2="most",VLOOKUP(AC51,'Key 1'!$A:$B,2,0),IF(AC$2="least",VLOOKUP(AC51,'Key 1'!$A:$C,3,0),0)))</f>
        <v/>
      </c>
      <c r="CH51" s="9" t="str">
        <f>IF($BH51="","",IF(AD$2="most",VLOOKUP(AD51,'Key 1'!$A:$B,2,0),IF(AD$2="least",VLOOKUP(AD51,'Key 1'!$A:$C,3,0),0)))</f>
        <v/>
      </c>
      <c r="CI51" s="9" t="str">
        <f>IF($BH51="","",IF(AE$2="most",VLOOKUP(AE51,'Key 1'!$A:$B,2,0),IF(AE$2="least",VLOOKUP(AE51,'Key 1'!$A:$C,3,0),0)))</f>
        <v/>
      </c>
      <c r="CJ51" s="9" t="str">
        <f>IF($BH51="","",IF(AF$2="most",VLOOKUP(AF51,'Key 1'!$A:$B,2,0),IF(AF$2="least",VLOOKUP(AF51,'Key 1'!$A:$C,3,0),0)))</f>
        <v/>
      </c>
      <c r="CK51" s="9" t="str">
        <f>IF($BH51="","",IF(AG$2="most",VLOOKUP(AG51,'Key 1'!$A:$B,2,0),IF(AG$2="least",VLOOKUP(AG51,'Key 1'!$A:$C,3,0),0)))</f>
        <v/>
      </c>
      <c r="CL51" s="9" t="str">
        <f>IF($BH51="","",IF(AH$2="most",VLOOKUP(AH51,'Key 1'!$A:$B,2,0),IF(AH$2="least",VLOOKUP(AH51,'Key 1'!$A:$C,3,0),0)))</f>
        <v/>
      </c>
      <c r="CM51" s="9" t="str">
        <f>IF($BH51="","",IF(AI$2="most",VLOOKUP(AI51,'Key 1'!$A:$B,2,0),IF(AI$2="least",VLOOKUP(AI51,'Key 1'!$A:$C,3,0),0)))</f>
        <v/>
      </c>
      <c r="CN51" s="9" t="str">
        <f>IF($BH51="","",IF(AJ$2="most",VLOOKUP(AJ51,'Key 1'!$A:$B,2,0),IF(AJ$2="least",VLOOKUP(AJ51,'Key 1'!$A:$C,3,0),0)))</f>
        <v/>
      </c>
      <c r="CO51" s="9" t="str">
        <f>IF($BH51="","",IF(AK$2="most",VLOOKUP(AK51,'Key 1'!$A:$B,2,0),IF(AK$2="least",VLOOKUP(AK51,'Key 1'!$A:$C,3,0),0)))</f>
        <v/>
      </c>
      <c r="CP51" s="9" t="str">
        <f>IF($BH51="","",IF(AL$2="most",VLOOKUP(AL51,'Key 1'!$A:$B,2,0),IF(AL$2="least",VLOOKUP(AL51,'Key 1'!$A:$C,3,0),0)))</f>
        <v/>
      </c>
      <c r="CQ51" s="9" t="str">
        <f>IF($BH51="","",IF(AM$2="most",VLOOKUP(AM51,'Key 1'!$A:$B,2,0),IF(AM$2="least",VLOOKUP(AM51,'Key 1'!$A:$C,3,0),0)))</f>
        <v/>
      </c>
      <c r="CR51" s="9" t="str">
        <f>IF($BH51="","",IF(AN$2="most",VLOOKUP(AN51,'Key 1'!$A:$B,2,0),IF(AN$2="least",VLOOKUP(AN51,'Key 1'!$A:$C,3,0),0)))</f>
        <v/>
      </c>
      <c r="CS51" s="9" t="str">
        <f>IF($BH51="","",IF(AO$2="most",VLOOKUP(AO51,'Key 1'!$A:$B,2,0),IF(AO$2="least",VLOOKUP(AO51,'Key 1'!$A:$C,3,0),0)))</f>
        <v/>
      </c>
      <c r="CT51" s="9" t="str">
        <f>IF($BH51="","",IF(AP$2="most",VLOOKUP(AP51,'Key 1'!$A:$B,2,0),IF(AP$2="least",VLOOKUP(AP51,'Key 1'!$A:$C,3,0),0)))</f>
        <v/>
      </c>
      <c r="CU51" s="9" t="str">
        <f>IF($BH51="","",IF(AQ$2="most",VLOOKUP(AQ51,'Key 1'!$A:$B,2,0),IF(AQ$2="least",VLOOKUP(AQ51,'Key 1'!$A:$C,3,0),0)))</f>
        <v/>
      </c>
      <c r="CV51" s="9" t="str">
        <f>IF($BH51="","",IF(AR$2="most",VLOOKUP(AR51,'Key 1'!$A:$B,2,0),IF(AR$2="least",VLOOKUP(AR51,'Key 1'!$A:$C,3,0),0)))</f>
        <v/>
      </c>
      <c r="CW51" s="9" t="str">
        <f>IF($BH51="","",IF(AS$2="most",VLOOKUP(AS51,'Key 1'!$A:$B,2,0),IF(AS$2="least",VLOOKUP(AS51,'Key 1'!$A:$C,3,0),0)))</f>
        <v/>
      </c>
      <c r="CX51" s="9" t="str">
        <f>IF($BH51="","",IF(AT$2="most",VLOOKUP(AT51,'Key 1'!$A:$B,2,0),IF(AT$2="least",VLOOKUP(AT51,'Key 1'!$A:$C,3,0),0)))</f>
        <v/>
      </c>
      <c r="CY51" s="9" t="str">
        <f>IF($BH51="","",IF(AU$2="most",VLOOKUP(AU51,'Key 1'!$A:$B,2,0),IF(AU$2="least",VLOOKUP(AU51,'Key 1'!$A:$C,3,0),0)))</f>
        <v/>
      </c>
      <c r="CZ51" s="9" t="str">
        <f>IF($BH51="","",IF(AV$2="most",VLOOKUP(AV51,'Key 1'!$A:$B,2,0),IF(AV$2="least",VLOOKUP(AV51,'Key 1'!$A:$C,3,0),0)))</f>
        <v/>
      </c>
      <c r="DA51" s="9" t="str">
        <f>IF($BH51="","",IF(AW$2="most",VLOOKUP(AW51,'Key 1'!$A:$B,2,0),IF(AW$2="least",VLOOKUP(AW51,'Key 1'!$A:$C,3,0),0)))</f>
        <v/>
      </c>
      <c r="DB51" s="9" t="str">
        <f>IF($BH51="","",IF(AX$2="most",VLOOKUP(AX51,'Key 1'!$A:$B,2,0),IF(AX$2="least",VLOOKUP(AX51,'Key 1'!$A:$C,3,0),0)))</f>
        <v/>
      </c>
      <c r="DC51" s="9" t="str">
        <f>IF($BH51="","",IF(AY$2="most",VLOOKUP(AY51,'Key 1'!$A:$B,2,0),IF(AY$2="least",VLOOKUP(AY51,'Key 1'!$A:$C,3,0),0)))</f>
        <v/>
      </c>
      <c r="DD51" s="9" t="str">
        <f>IF($BH51="","",IF(AZ$2="most",VLOOKUP(AZ51,'Key 1'!$A:$B,2,0),IF(AZ$2="least",VLOOKUP(AZ51,'Key 1'!$A:$C,3,0),0)))</f>
        <v/>
      </c>
      <c r="DE51" s="9" t="str">
        <f>IF($BH51="","",IF(BA$2="most",VLOOKUP(BA51,'Key 1'!$A:$B,2,0),IF(BA$2="least",VLOOKUP(BA51,'Key 1'!$A:$C,3,0),0)))</f>
        <v/>
      </c>
      <c r="DF51" s="9" t="str">
        <f>IF($BH51="","",IF(BB$2="most",VLOOKUP(BB51,'Key 1'!$A:$B,2,0),IF(BB$2="least",VLOOKUP(BB51,'Key 1'!$A:$C,3,0),0)))</f>
        <v/>
      </c>
      <c r="DG51" s="9" t="str">
        <f>IF($BH51="","",IF(BC$2="most",VLOOKUP(BC51,'Key 1'!$A:$B,2,0),IF(BC$2="least",VLOOKUP(BC51,'Key 1'!$A:$C,3,0),0)))</f>
        <v/>
      </c>
      <c r="DH51" s="9" t="str">
        <f>IF($BH51="","",IF(BD$2="most",VLOOKUP(BD51,'Key 1'!$A:$B,2,0),IF(BD$2="least",VLOOKUP(BD51,'Key 1'!$A:$C,3,0),0)))</f>
        <v/>
      </c>
      <c r="DI51" s="9" t="str">
        <f>IF($BH51="","",IF(BE$2="most",VLOOKUP(BE51,'Key 1'!$A:$B,2,0),IF(BE$2="least",VLOOKUP(BE51,'Key 1'!$A:$C,3,0),0)))</f>
        <v/>
      </c>
      <c r="DJ51" s="9" t="str">
        <f>IF($BH51="","",IF(BF$2="most",VLOOKUP(BF51,'Key 1'!$A:$B,2,0),IF(BF$2="least",VLOOKUP(BF51,'Key 1'!$A:$C,3,0),0)))</f>
        <v/>
      </c>
      <c r="DK51" s="9" t="str">
        <f>IF($BH51="","",IF(BG$2="most",VLOOKUP(BG51,'Key 1'!$A:$B,2,0),IF(BG$2="least",VLOOKUP(BG51,'Key 1'!$A:$C,3,0),0)))</f>
        <v/>
      </c>
      <c r="DL51" s="9" t="str">
        <f>IF($BH51="","",IF(BH$2="most",VLOOKUP(BH51,'Key 1'!$A:$B,2,0),IF(BH$2="least",VLOOKUP(BH51,'Key 1'!$A:$C,3,0),0)))</f>
        <v/>
      </c>
      <c r="DM51" s="9">
        <f t="shared" si="50"/>
        <v>0</v>
      </c>
      <c r="DN51" s="9">
        <f t="shared" si="51"/>
        <v>0</v>
      </c>
      <c r="DO51" s="9">
        <f t="shared" si="52"/>
        <v>0</v>
      </c>
      <c r="DP51" s="9">
        <f t="shared" si="53"/>
        <v>0</v>
      </c>
      <c r="DQ51" s="9">
        <f t="shared" si="54"/>
        <v>0</v>
      </c>
      <c r="DR51" s="9">
        <f t="shared" si="55"/>
        <v>0</v>
      </c>
      <c r="DS51" s="9">
        <f t="shared" si="56"/>
        <v>0</v>
      </c>
      <c r="DT51" s="9">
        <f t="shared" si="57"/>
        <v>0</v>
      </c>
      <c r="DU51" s="9">
        <f t="shared" si="58"/>
        <v>0</v>
      </c>
      <c r="DV51" s="9">
        <f t="shared" si="59"/>
        <v>0</v>
      </c>
    </row>
    <row r="52" spans="1:126"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9" t="str">
        <f>IF($BH52="","",IF(E$2="most",VLOOKUP(E52,'Key 1'!$A:$B,2,0),IF(E$2="least",VLOOKUP(E52,'Key 1'!$A:$C,3,0),0)))</f>
        <v/>
      </c>
      <c r="BJ52" s="9" t="str">
        <f>IF($BH52="","",IF(F$2="most",VLOOKUP(F52,'Key 1'!$A:$B,2,0),IF(F$2="least",VLOOKUP(F52,'Key 1'!$A:$C,3,0),0)))</f>
        <v/>
      </c>
      <c r="BK52" s="9" t="str">
        <f>IF($BH52="","",IF(G$2="most",VLOOKUP(G52,'Key 1'!$A:$B,2,0),IF(G$2="least",VLOOKUP(G52,'Key 1'!$A:$C,3,0),0)))</f>
        <v/>
      </c>
      <c r="BL52" s="9" t="str">
        <f>IF($BH52="","",IF(H$2="most",VLOOKUP(H52,'Key 1'!$A:$B,2,0),IF(H$2="least",VLOOKUP(H52,'Key 1'!$A:$C,3,0),0)))</f>
        <v/>
      </c>
      <c r="BM52" s="9" t="str">
        <f>IF($BH52="","",IF(I$2="most",VLOOKUP(I52,'Key 1'!$A:$B,2,0),IF(I$2="least",VLOOKUP(I52,'Key 1'!$A:$C,3,0),0)))</f>
        <v/>
      </c>
      <c r="BN52" s="9" t="str">
        <f>IF($BH52="","",IF(J$2="most",VLOOKUP(J52,'Key 1'!$A:$B,2,0),IF(J$2="least",VLOOKUP(J52,'Key 1'!$A:$C,3,0),0)))</f>
        <v/>
      </c>
      <c r="BO52" s="9" t="str">
        <f>IF($BH52="","",IF(K$2="most",VLOOKUP(K52,'Key 1'!$A:$B,2,0),IF(K$2="least",VLOOKUP(K52,'Key 1'!$A:$C,3,0),0)))</f>
        <v/>
      </c>
      <c r="BP52" s="9" t="str">
        <f>IF($BH52="","",IF(L$2="most",VLOOKUP(L52,'Key 1'!$A:$B,2,0),IF(L$2="least",VLOOKUP(L52,'Key 1'!$A:$C,3,0),0)))</f>
        <v/>
      </c>
      <c r="BQ52" s="9" t="str">
        <f>IF($BH52="","",IF(M$2="most",VLOOKUP(M52,'Key 1'!$A:$B,2,0),IF(M$2="least",VLOOKUP(M52,'Key 1'!$A:$C,3,0),0)))</f>
        <v/>
      </c>
      <c r="BR52" s="9" t="str">
        <f>IF($BH52="","",IF(N$2="most",VLOOKUP(N52,'Key 1'!$A:$B,2,0),IF(N$2="least",VLOOKUP(N52,'Key 1'!$A:$C,3,0),0)))</f>
        <v/>
      </c>
      <c r="BS52" s="9" t="str">
        <f>IF($BH52="","",IF(O$2="most",VLOOKUP(O52,'Key 1'!$A:$B,2,0),IF(O$2="least",VLOOKUP(O52,'Key 1'!$A:$C,3,0),0)))</f>
        <v/>
      </c>
      <c r="BT52" s="9" t="str">
        <f>IF($BH52="","",IF(P$2="most",VLOOKUP(P52,'Key 1'!$A:$B,2,0),IF(P$2="least",VLOOKUP(P52,'Key 1'!$A:$C,3,0),0)))</f>
        <v/>
      </c>
      <c r="BU52" s="9" t="str">
        <f>IF($BH52="","",IF(Q$2="most",VLOOKUP(Q52,'Key 1'!$A:$B,2,0),IF(Q$2="least",VLOOKUP(Q52,'Key 1'!$A:$C,3,0),0)))</f>
        <v/>
      </c>
      <c r="BV52" s="9" t="str">
        <f>IF($BH52="","",IF(R$2="most",VLOOKUP(R52,'Key 1'!$A:$B,2,0),IF(R$2="least",VLOOKUP(R52,'Key 1'!$A:$C,3,0),0)))</f>
        <v/>
      </c>
      <c r="BW52" s="9" t="str">
        <f>IF($BH52="","",IF(S$2="most",VLOOKUP(S52,'Key 1'!$A:$B,2,0),IF(S$2="least",VLOOKUP(S52,'Key 1'!$A:$C,3,0),0)))</f>
        <v/>
      </c>
      <c r="BX52" s="9" t="str">
        <f>IF($BH52="","",IF(T$2="most",VLOOKUP(T52,'Key 1'!$A:$B,2,0),IF(T$2="least",VLOOKUP(T52,'Key 1'!$A:$C,3,0),0)))</f>
        <v/>
      </c>
      <c r="BY52" s="9" t="str">
        <f>IF($BH52="","",IF(U$2="most",VLOOKUP(U52,'Key 1'!$A:$B,2,0),IF(U$2="least",VLOOKUP(U52,'Key 1'!$A:$C,3,0),0)))</f>
        <v/>
      </c>
      <c r="BZ52" s="9" t="str">
        <f>IF($BH52="","",IF(V$2="most",VLOOKUP(V52,'Key 1'!$A:$B,2,0),IF(V$2="least",VLOOKUP(V52,'Key 1'!$A:$C,3,0),0)))</f>
        <v/>
      </c>
      <c r="CA52" s="9" t="str">
        <f>IF($BH52="","",IF(W$2="most",VLOOKUP(W52,'Key 1'!$A:$B,2,0),IF(W$2="least",VLOOKUP(W52,'Key 1'!$A:$C,3,0),0)))</f>
        <v/>
      </c>
      <c r="CB52" s="9" t="str">
        <f>IF($BH52="","",IF(X$2="most",VLOOKUP(X52,'Key 1'!$A:$B,2,0),IF(X$2="least",VLOOKUP(X52,'Key 1'!$A:$C,3,0),0)))</f>
        <v/>
      </c>
      <c r="CC52" s="9" t="str">
        <f>IF($BH52="","",IF(Y$2="most",VLOOKUP(Y52,'Key 1'!$A:$B,2,0),IF(Y$2="least",VLOOKUP(Y52,'Key 1'!$A:$C,3,0),0)))</f>
        <v/>
      </c>
      <c r="CD52" s="9" t="str">
        <f>IF($BH52="","",IF(Z$2="most",VLOOKUP(Z52,'Key 1'!$A:$B,2,0),IF(Z$2="least",VLOOKUP(Z52,'Key 1'!$A:$C,3,0),0)))</f>
        <v/>
      </c>
      <c r="CE52" s="9" t="str">
        <f>IF($BH52="","",IF(AA$2="most",VLOOKUP(AA52,'Key 1'!$A:$B,2,0),IF(AA$2="least",VLOOKUP(AA52,'Key 1'!$A:$C,3,0),0)))</f>
        <v/>
      </c>
      <c r="CF52" s="9" t="str">
        <f>IF($BH52="","",IF(AB$2="most",VLOOKUP(AB52,'Key 1'!$A:$B,2,0),IF(AB$2="least",VLOOKUP(AB52,'Key 1'!$A:$C,3,0),0)))</f>
        <v/>
      </c>
      <c r="CG52" s="9" t="str">
        <f>IF($BH52="","",IF(AC$2="most",VLOOKUP(AC52,'Key 1'!$A:$B,2,0),IF(AC$2="least",VLOOKUP(AC52,'Key 1'!$A:$C,3,0),0)))</f>
        <v/>
      </c>
      <c r="CH52" s="9" t="str">
        <f>IF($BH52="","",IF(AD$2="most",VLOOKUP(AD52,'Key 1'!$A:$B,2,0),IF(AD$2="least",VLOOKUP(AD52,'Key 1'!$A:$C,3,0),0)))</f>
        <v/>
      </c>
      <c r="CI52" s="9" t="str">
        <f>IF($BH52="","",IF(AE$2="most",VLOOKUP(AE52,'Key 1'!$A:$B,2,0),IF(AE$2="least",VLOOKUP(AE52,'Key 1'!$A:$C,3,0),0)))</f>
        <v/>
      </c>
      <c r="CJ52" s="9" t="str">
        <f>IF($BH52="","",IF(AF$2="most",VLOOKUP(AF52,'Key 1'!$A:$B,2,0),IF(AF$2="least",VLOOKUP(AF52,'Key 1'!$A:$C,3,0),0)))</f>
        <v/>
      </c>
      <c r="CK52" s="9" t="str">
        <f>IF($BH52="","",IF(AG$2="most",VLOOKUP(AG52,'Key 1'!$A:$B,2,0),IF(AG$2="least",VLOOKUP(AG52,'Key 1'!$A:$C,3,0),0)))</f>
        <v/>
      </c>
      <c r="CL52" s="9" t="str">
        <f>IF($BH52="","",IF(AH$2="most",VLOOKUP(AH52,'Key 1'!$A:$B,2,0),IF(AH$2="least",VLOOKUP(AH52,'Key 1'!$A:$C,3,0),0)))</f>
        <v/>
      </c>
      <c r="CM52" s="9" t="str">
        <f>IF($BH52="","",IF(AI$2="most",VLOOKUP(AI52,'Key 1'!$A:$B,2,0),IF(AI$2="least",VLOOKUP(AI52,'Key 1'!$A:$C,3,0),0)))</f>
        <v/>
      </c>
      <c r="CN52" s="9" t="str">
        <f>IF($BH52="","",IF(AJ$2="most",VLOOKUP(AJ52,'Key 1'!$A:$B,2,0),IF(AJ$2="least",VLOOKUP(AJ52,'Key 1'!$A:$C,3,0),0)))</f>
        <v/>
      </c>
      <c r="CO52" s="9" t="str">
        <f>IF($BH52="","",IF(AK$2="most",VLOOKUP(AK52,'Key 1'!$A:$B,2,0),IF(AK$2="least",VLOOKUP(AK52,'Key 1'!$A:$C,3,0),0)))</f>
        <v/>
      </c>
      <c r="CP52" s="9" t="str">
        <f>IF($BH52="","",IF(AL$2="most",VLOOKUP(AL52,'Key 1'!$A:$B,2,0),IF(AL$2="least",VLOOKUP(AL52,'Key 1'!$A:$C,3,0),0)))</f>
        <v/>
      </c>
      <c r="CQ52" s="9" t="str">
        <f>IF($BH52="","",IF(AM$2="most",VLOOKUP(AM52,'Key 1'!$A:$B,2,0),IF(AM$2="least",VLOOKUP(AM52,'Key 1'!$A:$C,3,0),0)))</f>
        <v/>
      </c>
      <c r="CR52" s="9" t="str">
        <f>IF($BH52="","",IF(AN$2="most",VLOOKUP(AN52,'Key 1'!$A:$B,2,0),IF(AN$2="least",VLOOKUP(AN52,'Key 1'!$A:$C,3,0),0)))</f>
        <v/>
      </c>
      <c r="CS52" s="9" t="str">
        <f>IF($BH52="","",IF(AO$2="most",VLOOKUP(AO52,'Key 1'!$A:$B,2,0),IF(AO$2="least",VLOOKUP(AO52,'Key 1'!$A:$C,3,0),0)))</f>
        <v/>
      </c>
      <c r="CT52" s="9" t="str">
        <f>IF($BH52="","",IF(AP$2="most",VLOOKUP(AP52,'Key 1'!$A:$B,2,0),IF(AP$2="least",VLOOKUP(AP52,'Key 1'!$A:$C,3,0),0)))</f>
        <v/>
      </c>
      <c r="CU52" s="9" t="str">
        <f>IF($BH52="","",IF(AQ$2="most",VLOOKUP(AQ52,'Key 1'!$A:$B,2,0),IF(AQ$2="least",VLOOKUP(AQ52,'Key 1'!$A:$C,3,0),0)))</f>
        <v/>
      </c>
      <c r="CV52" s="9" t="str">
        <f>IF($BH52="","",IF(AR$2="most",VLOOKUP(AR52,'Key 1'!$A:$B,2,0),IF(AR$2="least",VLOOKUP(AR52,'Key 1'!$A:$C,3,0),0)))</f>
        <v/>
      </c>
      <c r="CW52" s="9" t="str">
        <f>IF($BH52="","",IF(AS$2="most",VLOOKUP(AS52,'Key 1'!$A:$B,2,0),IF(AS$2="least",VLOOKUP(AS52,'Key 1'!$A:$C,3,0),0)))</f>
        <v/>
      </c>
      <c r="CX52" s="9" t="str">
        <f>IF($BH52="","",IF(AT$2="most",VLOOKUP(AT52,'Key 1'!$A:$B,2,0),IF(AT$2="least",VLOOKUP(AT52,'Key 1'!$A:$C,3,0),0)))</f>
        <v/>
      </c>
      <c r="CY52" s="9" t="str">
        <f>IF($BH52="","",IF(AU$2="most",VLOOKUP(AU52,'Key 1'!$A:$B,2,0),IF(AU$2="least",VLOOKUP(AU52,'Key 1'!$A:$C,3,0),0)))</f>
        <v/>
      </c>
      <c r="CZ52" s="9" t="str">
        <f>IF($BH52="","",IF(AV$2="most",VLOOKUP(AV52,'Key 1'!$A:$B,2,0),IF(AV$2="least",VLOOKUP(AV52,'Key 1'!$A:$C,3,0),0)))</f>
        <v/>
      </c>
      <c r="DA52" s="9" t="str">
        <f>IF($BH52="","",IF(AW$2="most",VLOOKUP(AW52,'Key 1'!$A:$B,2,0),IF(AW$2="least",VLOOKUP(AW52,'Key 1'!$A:$C,3,0),0)))</f>
        <v/>
      </c>
      <c r="DB52" s="9" t="str">
        <f>IF($BH52="","",IF(AX$2="most",VLOOKUP(AX52,'Key 1'!$A:$B,2,0),IF(AX$2="least",VLOOKUP(AX52,'Key 1'!$A:$C,3,0),0)))</f>
        <v/>
      </c>
      <c r="DC52" s="9" t="str">
        <f>IF($BH52="","",IF(AY$2="most",VLOOKUP(AY52,'Key 1'!$A:$B,2,0),IF(AY$2="least",VLOOKUP(AY52,'Key 1'!$A:$C,3,0),0)))</f>
        <v/>
      </c>
      <c r="DD52" s="9" t="str">
        <f>IF($BH52="","",IF(AZ$2="most",VLOOKUP(AZ52,'Key 1'!$A:$B,2,0),IF(AZ$2="least",VLOOKUP(AZ52,'Key 1'!$A:$C,3,0),0)))</f>
        <v/>
      </c>
      <c r="DE52" s="9" t="str">
        <f>IF($BH52="","",IF(BA$2="most",VLOOKUP(BA52,'Key 1'!$A:$B,2,0),IF(BA$2="least",VLOOKUP(BA52,'Key 1'!$A:$C,3,0),0)))</f>
        <v/>
      </c>
      <c r="DF52" s="9" t="str">
        <f>IF($BH52="","",IF(BB$2="most",VLOOKUP(BB52,'Key 1'!$A:$B,2,0),IF(BB$2="least",VLOOKUP(BB52,'Key 1'!$A:$C,3,0),0)))</f>
        <v/>
      </c>
      <c r="DG52" s="9" t="str">
        <f>IF($BH52="","",IF(BC$2="most",VLOOKUP(BC52,'Key 1'!$A:$B,2,0),IF(BC$2="least",VLOOKUP(BC52,'Key 1'!$A:$C,3,0),0)))</f>
        <v/>
      </c>
      <c r="DH52" s="9" t="str">
        <f>IF($BH52="","",IF(BD$2="most",VLOOKUP(BD52,'Key 1'!$A:$B,2,0),IF(BD$2="least",VLOOKUP(BD52,'Key 1'!$A:$C,3,0),0)))</f>
        <v/>
      </c>
      <c r="DI52" s="9" t="str">
        <f>IF($BH52="","",IF(BE$2="most",VLOOKUP(BE52,'Key 1'!$A:$B,2,0),IF(BE$2="least",VLOOKUP(BE52,'Key 1'!$A:$C,3,0),0)))</f>
        <v/>
      </c>
      <c r="DJ52" s="9" t="str">
        <f>IF($BH52="","",IF(BF$2="most",VLOOKUP(BF52,'Key 1'!$A:$B,2,0),IF(BF$2="least",VLOOKUP(BF52,'Key 1'!$A:$C,3,0),0)))</f>
        <v/>
      </c>
      <c r="DK52" s="9" t="str">
        <f>IF($BH52="","",IF(BG$2="most",VLOOKUP(BG52,'Key 1'!$A:$B,2,0),IF(BG$2="least",VLOOKUP(BG52,'Key 1'!$A:$C,3,0),0)))</f>
        <v/>
      </c>
      <c r="DL52" s="9" t="str">
        <f>IF($BH52="","",IF(BH$2="most",VLOOKUP(BH52,'Key 1'!$A:$B,2,0),IF(BH$2="least",VLOOKUP(BH52,'Key 1'!$A:$C,3,0),0)))</f>
        <v/>
      </c>
      <c r="DM52" s="9">
        <f t="shared" si="50"/>
        <v>0</v>
      </c>
      <c r="DN52" s="9">
        <f t="shared" si="51"/>
        <v>0</v>
      </c>
      <c r="DO52" s="9">
        <f t="shared" si="52"/>
        <v>0</v>
      </c>
      <c r="DP52" s="9">
        <f t="shared" si="53"/>
        <v>0</v>
      </c>
      <c r="DQ52" s="9">
        <f t="shared" si="54"/>
        <v>0</v>
      </c>
      <c r="DR52" s="9">
        <f t="shared" si="55"/>
        <v>0</v>
      </c>
      <c r="DS52" s="9">
        <f t="shared" si="56"/>
        <v>0</v>
      </c>
      <c r="DT52" s="9">
        <f t="shared" si="57"/>
        <v>0</v>
      </c>
      <c r="DU52" s="9">
        <f t="shared" si="58"/>
        <v>0</v>
      </c>
      <c r="DV52" s="9">
        <f t="shared" si="59"/>
        <v>0</v>
      </c>
    </row>
    <row r="53" spans="1:126"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9" t="str">
        <f>IF($BH53="","",IF(E$2="most",VLOOKUP(E53,'Key 1'!$A:$B,2,0),IF(E$2="least",VLOOKUP(E53,'Key 1'!$A:$C,3,0),0)))</f>
        <v/>
      </c>
      <c r="BJ53" s="9" t="str">
        <f>IF($BH53="","",IF(F$2="most",VLOOKUP(F53,'Key 1'!$A:$B,2,0),IF(F$2="least",VLOOKUP(F53,'Key 1'!$A:$C,3,0),0)))</f>
        <v/>
      </c>
      <c r="BK53" s="9" t="str">
        <f>IF($BH53="","",IF(G$2="most",VLOOKUP(G53,'Key 1'!$A:$B,2,0),IF(G$2="least",VLOOKUP(G53,'Key 1'!$A:$C,3,0),0)))</f>
        <v/>
      </c>
      <c r="BL53" s="9" t="str">
        <f>IF($BH53="","",IF(H$2="most",VLOOKUP(H53,'Key 1'!$A:$B,2,0),IF(H$2="least",VLOOKUP(H53,'Key 1'!$A:$C,3,0),0)))</f>
        <v/>
      </c>
      <c r="BM53" s="9" t="str">
        <f>IF($BH53="","",IF(I$2="most",VLOOKUP(I53,'Key 1'!$A:$B,2,0),IF(I$2="least",VLOOKUP(I53,'Key 1'!$A:$C,3,0),0)))</f>
        <v/>
      </c>
      <c r="BN53" s="9" t="str">
        <f>IF($BH53="","",IF(J$2="most",VLOOKUP(J53,'Key 1'!$A:$B,2,0),IF(J$2="least",VLOOKUP(J53,'Key 1'!$A:$C,3,0),0)))</f>
        <v/>
      </c>
      <c r="BO53" s="9" t="str">
        <f>IF($BH53="","",IF(K$2="most",VLOOKUP(K53,'Key 1'!$A:$B,2,0),IF(K$2="least",VLOOKUP(K53,'Key 1'!$A:$C,3,0),0)))</f>
        <v/>
      </c>
      <c r="BP53" s="9" t="str">
        <f>IF($BH53="","",IF(L$2="most",VLOOKUP(L53,'Key 1'!$A:$B,2,0),IF(L$2="least",VLOOKUP(L53,'Key 1'!$A:$C,3,0),0)))</f>
        <v/>
      </c>
      <c r="BQ53" s="9" t="str">
        <f>IF($BH53="","",IF(M$2="most",VLOOKUP(M53,'Key 1'!$A:$B,2,0),IF(M$2="least",VLOOKUP(M53,'Key 1'!$A:$C,3,0),0)))</f>
        <v/>
      </c>
      <c r="BR53" s="9" t="str">
        <f>IF($BH53="","",IF(N$2="most",VLOOKUP(N53,'Key 1'!$A:$B,2,0),IF(N$2="least",VLOOKUP(N53,'Key 1'!$A:$C,3,0),0)))</f>
        <v/>
      </c>
      <c r="BS53" s="9" t="str">
        <f>IF($BH53="","",IF(O$2="most",VLOOKUP(O53,'Key 1'!$A:$B,2,0),IF(O$2="least",VLOOKUP(O53,'Key 1'!$A:$C,3,0),0)))</f>
        <v/>
      </c>
      <c r="BT53" s="9" t="str">
        <f>IF($BH53="","",IF(P$2="most",VLOOKUP(P53,'Key 1'!$A:$B,2,0),IF(P$2="least",VLOOKUP(P53,'Key 1'!$A:$C,3,0),0)))</f>
        <v/>
      </c>
      <c r="BU53" s="9" t="str">
        <f>IF($BH53="","",IF(Q$2="most",VLOOKUP(Q53,'Key 1'!$A:$B,2,0),IF(Q$2="least",VLOOKUP(Q53,'Key 1'!$A:$C,3,0),0)))</f>
        <v/>
      </c>
      <c r="BV53" s="9" t="str">
        <f>IF($BH53="","",IF(R$2="most",VLOOKUP(R53,'Key 1'!$A:$B,2,0),IF(R$2="least",VLOOKUP(R53,'Key 1'!$A:$C,3,0),0)))</f>
        <v/>
      </c>
      <c r="BW53" s="9" t="str">
        <f>IF($BH53="","",IF(S$2="most",VLOOKUP(S53,'Key 1'!$A:$B,2,0),IF(S$2="least",VLOOKUP(S53,'Key 1'!$A:$C,3,0),0)))</f>
        <v/>
      </c>
      <c r="BX53" s="9" t="str">
        <f>IF($BH53="","",IF(T$2="most",VLOOKUP(T53,'Key 1'!$A:$B,2,0),IF(T$2="least",VLOOKUP(T53,'Key 1'!$A:$C,3,0),0)))</f>
        <v/>
      </c>
      <c r="BY53" s="9" t="str">
        <f>IF($BH53="","",IF(U$2="most",VLOOKUP(U53,'Key 1'!$A:$B,2,0),IF(U$2="least",VLOOKUP(U53,'Key 1'!$A:$C,3,0),0)))</f>
        <v/>
      </c>
      <c r="BZ53" s="9" t="str">
        <f>IF($BH53="","",IF(V$2="most",VLOOKUP(V53,'Key 1'!$A:$B,2,0),IF(V$2="least",VLOOKUP(V53,'Key 1'!$A:$C,3,0),0)))</f>
        <v/>
      </c>
      <c r="CA53" s="9" t="str">
        <f>IF($BH53="","",IF(W$2="most",VLOOKUP(W53,'Key 1'!$A:$B,2,0),IF(W$2="least",VLOOKUP(W53,'Key 1'!$A:$C,3,0),0)))</f>
        <v/>
      </c>
      <c r="CB53" s="9" t="str">
        <f>IF($BH53="","",IF(X$2="most",VLOOKUP(X53,'Key 1'!$A:$B,2,0),IF(X$2="least",VLOOKUP(X53,'Key 1'!$A:$C,3,0),0)))</f>
        <v/>
      </c>
      <c r="CC53" s="9" t="str">
        <f>IF($BH53="","",IF(Y$2="most",VLOOKUP(Y53,'Key 1'!$A:$B,2,0),IF(Y$2="least",VLOOKUP(Y53,'Key 1'!$A:$C,3,0),0)))</f>
        <v/>
      </c>
      <c r="CD53" s="9" t="str">
        <f>IF($BH53="","",IF(Z$2="most",VLOOKUP(Z53,'Key 1'!$A:$B,2,0),IF(Z$2="least",VLOOKUP(Z53,'Key 1'!$A:$C,3,0),0)))</f>
        <v/>
      </c>
      <c r="CE53" s="9" t="str">
        <f>IF($BH53="","",IF(AA$2="most",VLOOKUP(AA53,'Key 1'!$A:$B,2,0),IF(AA$2="least",VLOOKUP(AA53,'Key 1'!$A:$C,3,0),0)))</f>
        <v/>
      </c>
      <c r="CF53" s="9" t="str">
        <f>IF($BH53="","",IF(AB$2="most",VLOOKUP(AB53,'Key 1'!$A:$B,2,0),IF(AB$2="least",VLOOKUP(AB53,'Key 1'!$A:$C,3,0),0)))</f>
        <v/>
      </c>
      <c r="CG53" s="9" t="str">
        <f>IF($BH53="","",IF(AC$2="most",VLOOKUP(AC53,'Key 1'!$A:$B,2,0),IF(AC$2="least",VLOOKUP(AC53,'Key 1'!$A:$C,3,0),0)))</f>
        <v/>
      </c>
      <c r="CH53" s="9" t="str">
        <f>IF($BH53="","",IF(AD$2="most",VLOOKUP(AD53,'Key 1'!$A:$B,2,0),IF(AD$2="least",VLOOKUP(AD53,'Key 1'!$A:$C,3,0),0)))</f>
        <v/>
      </c>
      <c r="CI53" s="9" t="str">
        <f>IF($BH53="","",IF(AE$2="most",VLOOKUP(AE53,'Key 1'!$A:$B,2,0),IF(AE$2="least",VLOOKUP(AE53,'Key 1'!$A:$C,3,0),0)))</f>
        <v/>
      </c>
      <c r="CJ53" s="9" t="str">
        <f>IF($BH53="","",IF(AF$2="most",VLOOKUP(AF53,'Key 1'!$A:$B,2,0),IF(AF$2="least",VLOOKUP(AF53,'Key 1'!$A:$C,3,0),0)))</f>
        <v/>
      </c>
      <c r="CK53" s="9" t="str">
        <f>IF($BH53="","",IF(AG$2="most",VLOOKUP(AG53,'Key 1'!$A:$B,2,0),IF(AG$2="least",VLOOKUP(AG53,'Key 1'!$A:$C,3,0),0)))</f>
        <v/>
      </c>
      <c r="CL53" s="9" t="str">
        <f>IF($BH53="","",IF(AH$2="most",VLOOKUP(AH53,'Key 1'!$A:$B,2,0),IF(AH$2="least",VLOOKUP(AH53,'Key 1'!$A:$C,3,0),0)))</f>
        <v/>
      </c>
      <c r="CM53" s="9" t="str">
        <f>IF($BH53="","",IF(AI$2="most",VLOOKUP(AI53,'Key 1'!$A:$B,2,0),IF(AI$2="least",VLOOKUP(AI53,'Key 1'!$A:$C,3,0),0)))</f>
        <v/>
      </c>
      <c r="CN53" s="9" t="str">
        <f>IF($BH53="","",IF(AJ$2="most",VLOOKUP(AJ53,'Key 1'!$A:$B,2,0),IF(AJ$2="least",VLOOKUP(AJ53,'Key 1'!$A:$C,3,0),0)))</f>
        <v/>
      </c>
      <c r="CO53" s="9" t="str">
        <f>IF($BH53="","",IF(AK$2="most",VLOOKUP(AK53,'Key 1'!$A:$B,2,0),IF(AK$2="least",VLOOKUP(AK53,'Key 1'!$A:$C,3,0),0)))</f>
        <v/>
      </c>
      <c r="CP53" s="9" t="str">
        <f>IF($BH53="","",IF(AL$2="most",VLOOKUP(AL53,'Key 1'!$A:$B,2,0),IF(AL$2="least",VLOOKUP(AL53,'Key 1'!$A:$C,3,0),0)))</f>
        <v/>
      </c>
      <c r="CQ53" s="9" t="str">
        <f>IF($BH53="","",IF(AM$2="most",VLOOKUP(AM53,'Key 1'!$A:$B,2,0),IF(AM$2="least",VLOOKUP(AM53,'Key 1'!$A:$C,3,0),0)))</f>
        <v/>
      </c>
      <c r="CR53" s="9" t="str">
        <f>IF($BH53="","",IF(AN$2="most",VLOOKUP(AN53,'Key 1'!$A:$B,2,0),IF(AN$2="least",VLOOKUP(AN53,'Key 1'!$A:$C,3,0),0)))</f>
        <v/>
      </c>
      <c r="CS53" s="9" t="str">
        <f>IF($BH53="","",IF(AO$2="most",VLOOKUP(AO53,'Key 1'!$A:$B,2,0),IF(AO$2="least",VLOOKUP(AO53,'Key 1'!$A:$C,3,0),0)))</f>
        <v/>
      </c>
      <c r="CT53" s="9" t="str">
        <f>IF($BH53="","",IF(AP$2="most",VLOOKUP(AP53,'Key 1'!$A:$B,2,0),IF(AP$2="least",VLOOKUP(AP53,'Key 1'!$A:$C,3,0),0)))</f>
        <v/>
      </c>
      <c r="CU53" s="9" t="str">
        <f>IF($BH53="","",IF(AQ$2="most",VLOOKUP(AQ53,'Key 1'!$A:$B,2,0),IF(AQ$2="least",VLOOKUP(AQ53,'Key 1'!$A:$C,3,0),0)))</f>
        <v/>
      </c>
      <c r="CV53" s="9" t="str">
        <f>IF($BH53="","",IF(AR$2="most",VLOOKUP(AR53,'Key 1'!$A:$B,2,0),IF(AR$2="least",VLOOKUP(AR53,'Key 1'!$A:$C,3,0),0)))</f>
        <v/>
      </c>
      <c r="CW53" s="9" t="str">
        <f>IF($BH53="","",IF(AS$2="most",VLOOKUP(AS53,'Key 1'!$A:$B,2,0),IF(AS$2="least",VLOOKUP(AS53,'Key 1'!$A:$C,3,0),0)))</f>
        <v/>
      </c>
      <c r="CX53" s="9" t="str">
        <f>IF($BH53="","",IF(AT$2="most",VLOOKUP(AT53,'Key 1'!$A:$B,2,0),IF(AT$2="least",VLOOKUP(AT53,'Key 1'!$A:$C,3,0),0)))</f>
        <v/>
      </c>
      <c r="CY53" s="9" t="str">
        <f>IF($BH53="","",IF(AU$2="most",VLOOKUP(AU53,'Key 1'!$A:$B,2,0),IF(AU$2="least",VLOOKUP(AU53,'Key 1'!$A:$C,3,0),0)))</f>
        <v/>
      </c>
      <c r="CZ53" s="9" t="str">
        <f>IF($BH53="","",IF(AV$2="most",VLOOKUP(AV53,'Key 1'!$A:$B,2,0),IF(AV$2="least",VLOOKUP(AV53,'Key 1'!$A:$C,3,0),0)))</f>
        <v/>
      </c>
      <c r="DA53" s="9" t="str">
        <f>IF($BH53="","",IF(AW$2="most",VLOOKUP(AW53,'Key 1'!$A:$B,2,0),IF(AW$2="least",VLOOKUP(AW53,'Key 1'!$A:$C,3,0),0)))</f>
        <v/>
      </c>
      <c r="DB53" s="9" t="str">
        <f>IF($BH53="","",IF(AX$2="most",VLOOKUP(AX53,'Key 1'!$A:$B,2,0),IF(AX$2="least",VLOOKUP(AX53,'Key 1'!$A:$C,3,0),0)))</f>
        <v/>
      </c>
      <c r="DC53" s="9" t="str">
        <f>IF($BH53="","",IF(AY$2="most",VLOOKUP(AY53,'Key 1'!$A:$B,2,0),IF(AY$2="least",VLOOKUP(AY53,'Key 1'!$A:$C,3,0),0)))</f>
        <v/>
      </c>
      <c r="DD53" s="9" t="str">
        <f>IF($BH53="","",IF(AZ$2="most",VLOOKUP(AZ53,'Key 1'!$A:$B,2,0),IF(AZ$2="least",VLOOKUP(AZ53,'Key 1'!$A:$C,3,0),0)))</f>
        <v/>
      </c>
      <c r="DE53" s="9" t="str">
        <f>IF($BH53="","",IF(BA$2="most",VLOOKUP(BA53,'Key 1'!$A:$B,2,0),IF(BA$2="least",VLOOKUP(BA53,'Key 1'!$A:$C,3,0),0)))</f>
        <v/>
      </c>
      <c r="DF53" s="9" t="str">
        <f>IF($BH53="","",IF(BB$2="most",VLOOKUP(BB53,'Key 1'!$A:$B,2,0),IF(BB$2="least",VLOOKUP(BB53,'Key 1'!$A:$C,3,0),0)))</f>
        <v/>
      </c>
      <c r="DG53" s="9" t="str">
        <f>IF($BH53="","",IF(BC$2="most",VLOOKUP(BC53,'Key 1'!$A:$B,2,0),IF(BC$2="least",VLOOKUP(BC53,'Key 1'!$A:$C,3,0),0)))</f>
        <v/>
      </c>
      <c r="DH53" s="9" t="str">
        <f>IF($BH53="","",IF(BD$2="most",VLOOKUP(BD53,'Key 1'!$A:$B,2,0),IF(BD$2="least",VLOOKUP(BD53,'Key 1'!$A:$C,3,0),0)))</f>
        <v/>
      </c>
      <c r="DI53" s="9" t="str">
        <f>IF($BH53="","",IF(BE$2="most",VLOOKUP(BE53,'Key 1'!$A:$B,2,0),IF(BE$2="least",VLOOKUP(BE53,'Key 1'!$A:$C,3,0),0)))</f>
        <v/>
      </c>
      <c r="DJ53" s="9" t="str">
        <f>IF($BH53="","",IF(BF$2="most",VLOOKUP(BF53,'Key 1'!$A:$B,2,0),IF(BF$2="least",VLOOKUP(BF53,'Key 1'!$A:$C,3,0),0)))</f>
        <v/>
      </c>
      <c r="DK53" s="9" t="str">
        <f>IF($BH53="","",IF(BG$2="most",VLOOKUP(BG53,'Key 1'!$A:$B,2,0),IF(BG$2="least",VLOOKUP(BG53,'Key 1'!$A:$C,3,0),0)))</f>
        <v/>
      </c>
      <c r="DL53" s="9" t="str">
        <f>IF($BH53="","",IF(BH$2="most",VLOOKUP(BH53,'Key 1'!$A:$B,2,0),IF(BH$2="least",VLOOKUP(BH53,'Key 1'!$A:$C,3,0),0)))</f>
        <v/>
      </c>
      <c r="DM53" s="9">
        <f t="shared" si="50"/>
        <v>0</v>
      </c>
      <c r="DN53" s="9">
        <f t="shared" si="51"/>
        <v>0</v>
      </c>
      <c r="DO53" s="9">
        <f t="shared" si="52"/>
        <v>0</v>
      </c>
      <c r="DP53" s="9">
        <f t="shared" si="53"/>
        <v>0</v>
      </c>
      <c r="DQ53" s="9">
        <f t="shared" si="54"/>
        <v>0</v>
      </c>
      <c r="DR53" s="9">
        <f t="shared" si="55"/>
        <v>0</v>
      </c>
      <c r="DS53" s="9">
        <f t="shared" si="56"/>
        <v>0</v>
      </c>
      <c r="DT53" s="9">
        <f t="shared" si="57"/>
        <v>0</v>
      </c>
      <c r="DU53" s="9">
        <f t="shared" si="58"/>
        <v>0</v>
      </c>
      <c r="DV53" s="9">
        <f t="shared" si="59"/>
        <v>0</v>
      </c>
    </row>
    <row r="54" spans="1:126"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9" t="str">
        <f>IF($BH54="","",IF(E$2="most",VLOOKUP(E54,'Key 1'!$A:$B,2,0),IF(E$2="least",VLOOKUP(E54,'Key 1'!$A:$C,3,0),0)))</f>
        <v/>
      </c>
      <c r="BJ54" s="9" t="str">
        <f>IF($BH54="","",IF(F$2="most",VLOOKUP(F54,'Key 1'!$A:$B,2,0),IF(F$2="least",VLOOKUP(F54,'Key 1'!$A:$C,3,0),0)))</f>
        <v/>
      </c>
      <c r="BK54" s="9" t="str">
        <f>IF($BH54="","",IF(G$2="most",VLOOKUP(G54,'Key 1'!$A:$B,2,0),IF(G$2="least",VLOOKUP(G54,'Key 1'!$A:$C,3,0),0)))</f>
        <v/>
      </c>
      <c r="BL54" s="9" t="str">
        <f>IF($BH54="","",IF(H$2="most",VLOOKUP(H54,'Key 1'!$A:$B,2,0),IF(H$2="least",VLOOKUP(H54,'Key 1'!$A:$C,3,0),0)))</f>
        <v/>
      </c>
      <c r="BM54" s="9" t="str">
        <f>IF($BH54="","",IF(I$2="most",VLOOKUP(I54,'Key 1'!$A:$B,2,0),IF(I$2="least",VLOOKUP(I54,'Key 1'!$A:$C,3,0),0)))</f>
        <v/>
      </c>
      <c r="BN54" s="9" t="str">
        <f>IF($BH54="","",IF(J$2="most",VLOOKUP(J54,'Key 1'!$A:$B,2,0),IF(J$2="least",VLOOKUP(J54,'Key 1'!$A:$C,3,0),0)))</f>
        <v/>
      </c>
      <c r="BO54" s="9" t="str">
        <f>IF($BH54="","",IF(K$2="most",VLOOKUP(K54,'Key 1'!$A:$B,2,0),IF(K$2="least",VLOOKUP(K54,'Key 1'!$A:$C,3,0),0)))</f>
        <v/>
      </c>
      <c r="BP54" s="9" t="str">
        <f>IF($BH54="","",IF(L$2="most",VLOOKUP(L54,'Key 1'!$A:$B,2,0),IF(L$2="least",VLOOKUP(L54,'Key 1'!$A:$C,3,0),0)))</f>
        <v/>
      </c>
      <c r="BQ54" s="9" t="str">
        <f>IF($BH54="","",IF(M$2="most",VLOOKUP(M54,'Key 1'!$A:$B,2,0),IF(M$2="least",VLOOKUP(M54,'Key 1'!$A:$C,3,0),0)))</f>
        <v/>
      </c>
      <c r="BR54" s="9" t="str">
        <f>IF($BH54="","",IF(N$2="most",VLOOKUP(N54,'Key 1'!$A:$B,2,0),IF(N$2="least",VLOOKUP(N54,'Key 1'!$A:$C,3,0),0)))</f>
        <v/>
      </c>
      <c r="BS54" s="9" t="str">
        <f>IF($BH54="","",IF(O$2="most",VLOOKUP(O54,'Key 1'!$A:$B,2,0),IF(O$2="least",VLOOKUP(O54,'Key 1'!$A:$C,3,0),0)))</f>
        <v/>
      </c>
      <c r="BT54" s="9" t="str">
        <f>IF($BH54="","",IF(P$2="most",VLOOKUP(P54,'Key 1'!$A:$B,2,0),IF(P$2="least",VLOOKUP(P54,'Key 1'!$A:$C,3,0),0)))</f>
        <v/>
      </c>
      <c r="BU54" s="9" t="str">
        <f>IF($BH54="","",IF(Q$2="most",VLOOKUP(Q54,'Key 1'!$A:$B,2,0),IF(Q$2="least",VLOOKUP(Q54,'Key 1'!$A:$C,3,0),0)))</f>
        <v/>
      </c>
      <c r="BV54" s="9" t="str">
        <f>IF($BH54="","",IF(R$2="most",VLOOKUP(R54,'Key 1'!$A:$B,2,0),IF(R$2="least",VLOOKUP(R54,'Key 1'!$A:$C,3,0),0)))</f>
        <v/>
      </c>
      <c r="BW54" s="9" t="str">
        <f>IF($BH54="","",IF(S$2="most",VLOOKUP(S54,'Key 1'!$A:$B,2,0),IF(S$2="least",VLOOKUP(S54,'Key 1'!$A:$C,3,0),0)))</f>
        <v/>
      </c>
      <c r="BX54" s="9" t="str">
        <f>IF($BH54="","",IF(T$2="most",VLOOKUP(T54,'Key 1'!$A:$B,2,0),IF(T$2="least",VLOOKUP(T54,'Key 1'!$A:$C,3,0),0)))</f>
        <v/>
      </c>
      <c r="BY54" s="9" t="str">
        <f>IF($BH54="","",IF(U$2="most",VLOOKUP(U54,'Key 1'!$A:$B,2,0),IF(U$2="least",VLOOKUP(U54,'Key 1'!$A:$C,3,0),0)))</f>
        <v/>
      </c>
      <c r="BZ54" s="9" t="str">
        <f>IF($BH54="","",IF(V$2="most",VLOOKUP(V54,'Key 1'!$A:$B,2,0),IF(V$2="least",VLOOKUP(V54,'Key 1'!$A:$C,3,0),0)))</f>
        <v/>
      </c>
      <c r="CA54" s="9" t="str">
        <f>IF($BH54="","",IF(W$2="most",VLOOKUP(W54,'Key 1'!$A:$B,2,0),IF(W$2="least",VLOOKUP(W54,'Key 1'!$A:$C,3,0),0)))</f>
        <v/>
      </c>
      <c r="CB54" s="9" t="str">
        <f>IF($BH54="","",IF(X$2="most",VLOOKUP(X54,'Key 1'!$A:$B,2,0),IF(X$2="least",VLOOKUP(X54,'Key 1'!$A:$C,3,0),0)))</f>
        <v/>
      </c>
      <c r="CC54" s="9" t="str">
        <f>IF($BH54="","",IF(Y$2="most",VLOOKUP(Y54,'Key 1'!$A:$B,2,0),IF(Y$2="least",VLOOKUP(Y54,'Key 1'!$A:$C,3,0),0)))</f>
        <v/>
      </c>
      <c r="CD54" s="9" t="str">
        <f>IF($BH54="","",IF(Z$2="most",VLOOKUP(Z54,'Key 1'!$A:$B,2,0),IF(Z$2="least",VLOOKUP(Z54,'Key 1'!$A:$C,3,0),0)))</f>
        <v/>
      </c>
      <c r="CE54" s="9" t="str">
        <f>IF($BH54="","",IF(AA$2="most",VLOOKUP(AA54,'Key 1'!$A:$B,2,0),IF(AA$2="least",VLOOKUP(AA54,'Key 1'!$A:$C,3,0),0)))</f>
        <v/>
      </c>
      <c r="CF54" s="9" t="str">
        <f>IF($BH54="","",IF(AB$2="most",VLOOKUP(AB54,'Key 1'!$A:$B,2,0),IF(AB$2="least",VLOOKUP(AB54,'Key 1'!$A:$C,3,0),0)))</f>
        <v/>
      </c>
      <c r="CG54" s="9" t="str">
        <f>IF($BH54="","",IF(AC$2="most",VLOOKUP(AC54,'Key 1'!$A:$B,2,0),IF(AC$2="least",VLOOKUP(AC54,'Key 1'!$A:$C,3,0),0)))</f>
        <v/>
      </c>
      <c r="CH54" s="9" t="str">
        <f>IF($BH54="","",IF(AD$2="most",VLOOKUP(AD54,'Key 1'!$A:$B,2,0),IF(AD$2="least",VLOOKUP(AD54,'Key 1'!$A:$C,3,0),0)))</f>
        <v/>
      </c>
      <c r="CI54" s="9" t="str">
        <f>IF($BH54="","",IF(AE$2="most",VLOOKUP(AE54,'Key 1'!$A:$B,2,0),IF(AE$2="least",VLOOKUP(AE54,'Key 1'!$A:$C,3,0),0)))</f>
        <v/>
      </c>
      <c r="CJ54" s="9" t="str">
        <f>IF($BH54="","",IF(AF$2="most",VLOOKUP(AF54,'Key 1'!$A:$B,2,0),IF(AF$2="least",VLOOKUP(AF54,'Key 1'!$A:$C,3,0),0)))</f>
        <v/>
      </c>
      <c r="CK54" s="9" t="str">
        <f>IF($BH54="","",IF(AG$2="most",VLOOKUP(AG54,'Key 1'!$A:$B,2,0),IF(AG$2="least",VLOOKUP(AG54,'Key 1'!$A:$C,3,0),0)))</f>
        <v/>
      </c>
      <c r="CL54" s="9" t="str">
        <f>IF($BH54="","",IF(AH$2="most",VLOOKUP(AH54,'Key 1'!$A:$B,2,0),IF(AH$2="least",VLOOKUP(AH54,'Key 1'!$A:$C,3,0),0)))</f>
        <v/>
      </c>
      <c r="CM54" s="9" t="str">
        <f>IF($BH54="","",IF(AI$2="most",VLOOKUP(AI54,'Key 1'!$A:$B,2,0),IF(AI$2="least",VLOOKUP(AI54,'Key 1'!$A:$C,3,0),0)))</f>
        <v/>
      </c>
      <c r="CN54" s="9" t="str">
        <f>IF($BH54="","",IF(AJ$2="most",VLOOKUP(AJ54,'Key 1'!$A:$B,2,0),IF(AJ$2="least",VLOOKUP(AJ54,'Key 1'!$A:$C,3,0),0)))</f>
        <v/>
      </c>
      <c r="CO54" s="9" t="str">
        <f>IF($BH54="","",IF(AK$2="most",VLOOKUP(AK54,'Key 1'!$A:$B,2,0),IF(AK$2="least",VLOOKUP(AK54,'Key 1'!$A:$C,3,0),0)))</f>
        <v/>
      </c>
      <c r="CP54" s="9" t="str">
        <f>IF($BH54="","",IF(AL$2="most",VLOOKUP(AL54,'Key 1'!$A:$B,2,0),IF(AL$2="least",VLOOKUP(AL54,'Key 1'!$A:$C,3,0),0)))</f>
        <v/>
      </c>
      <c r="CQ54" s="9" t="str">
        <f>IF($BH54="","",IF(AM$2="most",VLOOKUP(AM54,'Key 1'!$A:$B,2,0),IF(AM$2="least",VLOOKUP(AM54,'Key 1'!$A:$C,3,0),0)))</f>
        <v/>
      </c>
      <c r="CR54" s="9" t="str">
        <f>IF($BH54="","",IF(AN$2="most",VLOOKUP(AN54,'Key 1'!$A:$B,2,0),IF(AN$2="least",VLOOKUP(AN54,'Key 1'!$A:$C,3,0),0)))</f>
        <v/>
      </c>
      <c r="CS54" s="9" t="str">
        <f>IF($BH54="","",IF(AO$2="most",VLOOKUP(AO54,'Key 1'!$A:$B,2,0),IF(AO$2="least",VLOOKUP(AO54,'Key 1'!$A:$C,3,0),0)))</f>
        <v/>
      </c>
      <c r="CT54" s="9" t="str">
        <f>IF($BH54="","",IF(AP$2="most",VLOOKUP(AP54,'Key 1'!$A:$B,2,0),IF(AP$2="least",VLOOKUP(AP54,'Key 1'!$A:$C,3,0),0)))</f>
        <v/>
      </c>
      <c r="CU54" s="9" t="str">
        <f>IF($BH54="","",IF(AQ$2="most",VLOOKUP(AQ54,'Key 1'!$A:$B,2,0),IF(AQ$2="least",VLOOKUP(AQ54,'Key 1'!$A:$C,3,0),0)))</f>
        <v/>
      </c>
      <c r="CV54" s="9" t="str">
        <f>IF($BH54="","",IF(AR$2="most",VLOOKUP(AR54,'Key 1'!$A:$B,2,0),IF(AR$2="least",VLOOKUP(AR54,'Key 1'!$A:$C,3,0),0)))</f>
        <v/>
      </c>
      <c r="CW54" s="9" t="str">
        <f>IF($BH54="","",IF(AS$2="most",VLOOKUP(AS54,'Key 1'!$A:$B,2,0),IF(AS$2="least",VLOOKUP(AS54,'Key 1'!$A:$C,3,0),0)))</f>
        <v/>
      </c>
      <c r="CX54" s="9" t="str">
        <f>IF($BH54="","",IF(AT$2="most",VLOOKUP(AT54,'Key 1'!$A:$B,2,0),IF(AT$2="least",VLOOKUP(AT54,'Key 1'!$A:$C,3,0),0)))</f>
        <v/>
      </c>
      <c r="CY54" s="9" t="str">
        <f>IF($BH54="","",IF(AU$2="most",VLOOKUP(AU54,'Key 1'!$A:$B,2,0),IF(AU$2="least",VLOOKUP(AU54,'Key 1'!$A:$C,3,0),0)))</f>
        <v/>
      </c>
      <c r="CZ54" s="9" t="str">
        <f>IF($BH54="","",IF(AV$2="most",VLOOKUP(AV54,'Key 1'!$A:$B,2,0),IF(AV$2="least",VLOOKUP(AV54,'Key 1'!$A:$C,3,0),0)))</f>
        <v/>
      </c>
      <c r="DA54" s="9" t="str">
        <f>IF($BH54="","",IF(AW$2="most",VLOOKUP(AW54,'Key 1'!$A:$B,2,0),IF(AW$2="least",VLOOKUP(AW54,'Key 1'!$A:$C,3,0),0)))</f>
        <v/>
      </c>
      <c r="DB54" s="9" t="str">
        <f>IF($BH54="","",IF(AX$2="most",VLOOKUP(AX54,'Key 1'!$A:$B,2,0),IF(AX$2="least",VLOOKUP(AX54,'Key 1'!$A:$C,3,0),0)))</f>
        <v/>
      </c>
      <c r="DC54" s="9" t="str">
        <f>IF($BH54="","",IF(AY$2="most",VLOOKUP(AY54,'Key 1'!$A:$B,2,0),IF(AY$2="least",VLOOKUP(AY54,'Key 1'!$A:$C,3,0),0)))</f>
        <v/>
      </c>
      <c r="DD54" s="9" t="str">
        <f>IF($BH54="","",IF(AZ$2="most",VLOOKUP(AZ54,'Key 1'!$A:$B,2,0),IF(AZ$2="least",VLOOKUP(AZ54,'Key 1'!$A:$C,3,0),0)))</f>
        <v/>
      </c>
      <c r="DE54" s="9" t="str">
        <f>IF($BH54="","",IF(BA$2="most",VLOOKUP(BA54,'Key 1'!$A:$B,2,0),IF(BA$2="least",VLOOKUP(BA54,'Key 1'!$A:$C,3,0),0)))</f>
        <v/>
      </c>
      <c r="DF54" s="9" t="str">
        <f>IF($BH54="","",IF(BB$2="most",VLOOKUP(BB54,'Key 1'!$A:$B,2,0),IF(BB$2="least",VLOOKUP(BB54,'Key 1'!$A:$C,3,0),0)))</f>
        <v/>
      </c>
      <c r="DG54" s="9" t="str">
        <f>IF($BH54="","",IF(BC$2="most",VLOOKUP(BC54,'Key 1'!$A:$B,2,0),IF(BC$2="least",VLOOKUP(BC54,'Key 1'!$A:$C,3,0),0)))</f>
        <v/>
      </c>
      <c r="DH54" s="9" t="str">
        <f>IF($BH54="","",IF(BD$2="most",VLOOKUP(BD54,'Key 1'!$A:$B,2,0),IF(BD$2="least",VLOOKUP(BD54,'Key 1'!$A:$C,3,0),0)))</f>
        <v/>
      </c>
      <c r="DI54" s="9" t="str">
        <f>IF($BH54="","",IF(BE$2="most",VLOOKUP(BE54,'Key 1'!$A:$B,2,0),IF(BE$2="least",VLOOKUP(BE54,'Key 1'!$A:$C,3,0),0)))</f>
        <v/>
      </c>
      <c r="DJ54" s="9" t="str">
        <f>IF($BH54="","",IF(BF$2="most",VLOOKUP(BF54,'Key 1'!$A:$B,2,0),IF(BF$2="least",VLOOKUP(BF54,'Key 1'!$A:$C,3,0),0)))</f>
        <v/>
      </c>
      <c r="DK54" s="9" t="str">
        <f>IF($BH54="","",IF(BG$2="most",VLOOKUP(BG54,'Key 1'!$A:$B,2,0),IF(BG$2="least",VLOOKUP(BG54,'Key 1'!$A:$C,3,0),0)))</f>
        <v/>
      </c>
      <c r="DL54" s="9" t="str">
        <f>IF($BH54="","",IF(BH$2="most",VLOOKUP(BH54,'Key 1'!$A:$B,2,0),IF(BH$2="least",VLOOKUP(BH54,'Key 1'!$A:$C,3,0),0)))</f>
        <v/>
      </c>
      <c r="DM54" s="9">
        <f t="shared" si="50"/>
        <v>0</v>
      </c>
      <c r="DN54" s="9">
        <f t="shared" si="51"/>
        <v>0</v>
      </c>
      <c r="DO54" s="9">
        <f t="shared" si="52"/>
        <v>0</v>
      </c>
      <c r="DP54" s="9">
        <f t="shared" si="53"/>
        <v>0</v>
      </c>
      <c r="DQ54" s="9">
        <f t="shared" si="54"/>
        <v>0</v>
      </c>
      <c r="DR54" s="9">
        <f t="shared" si="55"/>
        <v>0</v>
      </c>
      <c r="DS54" s="9">
        <f t="shared" si="56"/>
        <v>0</v>
      </c>
      <c r="DT54" s="9">
        <f t="shared" si="57"/>
        <v>0</v>
      </c>
      <c r="DU54" s="9">
        <f t="shared" si="58"/>
        <v>0</v>
      </c>
      <c r="DV54" s="9">
        <f t="shared" si="59"/>
        <v>0</v>
      </c>
    </row>
    <row r="55" spans="1:126"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9" t="str">
        <f>IF($BH55="","",IF(E$2="most",VLOOKUP(E55,'Key 1'!$A:$B,2,0),IF(E$2="least",VLOOKUP(E55,'Key 1'!$A:$C,3,0),0)))</f>
        <v/>
      </c>
      <c r="BJ55" s="9" t="str">
        <f>IF($BH55="","",IF(F$2="most",VLOOKUP(F55,'Key 1'!$A:$B,2,0),IF(F$2="least",VLOOKUP(F55,'Key 1'!$A:$C,3,0),0)))</f>
        <v/>
      </c>
      <c r="BK55" s="9" t="str">
        <f>IF($BH55="","",IF(G$2="most",VLOOKUP(G55,'Key 1'!$A:$B,2,0),IF(G$2="least",VLOOKUP(G55,'Key 1'!$A:$C,3,0),0)))</f>
        <v/>
      </c>
      <c r="BL55" s="9" t="str">
        <f>IF($BH55="","",IF(H$2="most",VLOOKUP(H55,'Key 1'!$A:$B,2,0),IF(H$2="least",VLOOKUP(H55,'Key 1'!$A:$C,3,0),0)))</f>
        <v/>
      </c>
      <c r="BM55" s="9" t="str">
        <f>IF($BH55="","",IF(I$2="most",VLOOKUP(I55,'Key 1'!$A:$B,2,0),IF(I$2="least",VLOOKUP(I55,'Key 1'!$A:$C,3,0),0)))</f>
        <v/>
      </c>
      <c r="BN55" s="9" t="str">
        <f>IF($BH55="","",IF(J$2="most",VLOOKUP(J55,'Key 1'!$A:$B,2,0),IF(J$2="least",VLOOKUP(J55,'Key 1'!$A:$C,3,0),0)))</f>
        <v/>
      </c>
      <c r="BO55" s="9" t="str">
        <f>IF($BH55="","",IF(K$2="most",VLOOKUP(K55,'Key 1'!$A:$B,2,0),IF(K$2="least",VLOOKUP(K55,'Key 1'!$A:$C,3,0),0)))</f>
        <v/>
      </c>
      <c r="BP55" s="9" t="str">
        <f>IF($BH55="","",IF(L$2="most",VLOOKUP(L55,'Key 1'!$A:$B,2,0),IF(L$2="least",VLOOKUP(L55,'Key 1'!$A:$C,3,0),0)))</f>
        <v/>
      </c>
      <c r="BQ55" s="9" t="str">
        <f>IF($BH55="","",IF(M$2="most",VLOOKUP(M55,'Key 1'!$A:$B,2,0),IF(M$2="least",VLOOKUP(M55,'Key 1'!$A:$C,3,0),0)))</f>
        <v/>
      </c>
      <c r="BR55" s="9" t="str">
        <f>IF($BH55="","",IF(N$2="most",VLOOKUP(N55,'Key 1'!$A:$B,2,0),IF(N$2="least",VLOOKUP(N55,'Key 1'!$A:$C,3,0),0)))</f>
        <v/>
      </c>
      <c r="BS55" s="9" t="str">
        <f>IF($BH55="","",IF(O$2="most",VLOOKUP(O55,'Key 1'!$A:$B,2,0),IF(O$2="least",VLOOKUP(O55,'Key 1'!$A:$C,3,0),0)))</f>
        <v/>
      </c>
      <c r="BT55" s="9" t="str">
        <f>IF($BH55="","",IF(P$2="most",VLOOKUP(P55,'Key 1'!$A:$B,2,0),IF(P$2="least",VLOOKUP(P55,'Key 1'!$A:$C,3,0),0)))</f>
        <v/>
      </c>
      <c r="BU55" s="9" t="str">
        <f>IF($BH55="","",IF(Q$2="most",VLOOKUP(Q55,'Key 1'!$A:$B,2,0),IF(Q$2="least",VLOOKUP(Q55,'Key 1'!$A:$C,3,0),0)))</f>
        <v/>
      </c>
      <c r="BV55" s="9" t="str">
        <f>IF($BH55="","",IF(R$2="most",VLOOKUP(R55,'Key 1'!$A:$B,2,0),IF(R$2="least",VLOOKUP(R55,'Key 1'!$A:$C,3,0),0)))</f>
        <v/>
      </c>
      <c r="BW55" s="9" t="str">
        <f>IF($BH55="","",IF(S$2="most",VLOOKUP(S55,'Key 1'!$A:$B,2,0),IF(S$2="least",VLOOKUP(S55,'Key 1'!$A:$C,3,0),0)))</f>
        <v/>
      </c>
      <c r="BX55" s="9" t="str">
        <f>IF($BH55="","",IF(T$2="most",VLOOKUP(T55,'Key 1'!$A:$B,2,0),IF(T$2="least",VLOOKUP(T55,'Key 1'!$A:$C,3,0),0)))</f>
        <v/>
      </c>
      <c r="BY55" s="9" t="str">
        <f>IF($BH55="","",IF(U$2="most",VLOOKUP(U55,'Key 1'!$A:$B,2,0),IF(U$2="least",VLOOKUP(U55,'Key 1'!$A:$C,3,0),0)))</f>
        <v/>
      </c>
      <c r="BZ55" s="9" t="str">
        <f>IF($BH55="","",IF(V$2="most",VLOOKUP(V55,'Key 1'!$A:$B,2,0),IF(V$2="least",VLOOKUP(V55,'Key 1'!$A:$C,3,0),0)))</f>
        <v/>
      </c>
      <c r="CA55" s="9" t="str">
        <f>IF($BH55="","",IF(W$2="most",VLOOKUP(W55,'Key 1'!$A:$B,2,0),IF(W$2="least",VLOOKUP(W55,'Key 1'!$A:$C,3,0),0)))</f>
        <v/>
      </c>
      <c r="CB55" s="9" t="str">
        <f>IF($BH55="","",IF(X$2="most",VLOOKUP(X55,'Key 1'!$A:$B,2,0),IF(X$2="least",VLOOKUP(X55,'Key 1'!$A:$C,3,0),0)))</f>
        <v/>
      </c>
      <c r="CC55" s="9" t="str">
        <f>IF($BH55="","",IF(Y$2="most",VLOOKUP(Y55,'Key 1'!$A:$B,2,0),IF(Y$2="least",VLOOKUP(Y55,'Key 1'!$A:$C,3,0),0)))</f>
        <v/>
      </c>
      <c r="CD55" s="9" t="str">
        <f>IF($BH55="","",IF(Z$2="most",VLOOKUP(Z55,'Key 1'!$A:$B,2,0),IF(Z$2="least",VLOOKUP(Z55,'Key 1'!$A:$C,3,0),0)))</f>
        <v/>
      </c>
      <c r="CE55" s="9" t="str">
        <f>IF($BH55="","",IF(AA$2="most",VLOOKUP(AA55,'Key 1'!$A:$B,2,0),IF(AA$2="least",VLOOKUP(AA55,'Key 1'!$A:$C,3,0),0)))</f>
        <v/>
      </c>
      <c r="CF55" s="9" t="str">
        <f>IF($BH55="","",IF(AB$2="most",VLOOKUP(AB55,'Key 1'!$A:$B,2,0),IF(AB$2="least",VLOOKUP(AB55,'Key 1'!$A:$C,3,0),0)))</f>
        <v/>
      </c>
      <c r="CG55" s="9" t="str">
        <f>IF($BH55="","",IF(AC$2="most",VLOOKUP(AC55,'Key 1'!$A:$B,2,0),IF(AC$2="least",VLOOKUP(AC55,'Key 1'!$A:$C,3,0),0)))</f>
        <v/>
      </c>
      <c r="CH55" s="9" t="str">
        <f>IF($BH55="","",IF(AD$2="most",VLOOKUP(AD55,'Key 1'!$A:$B,2,0),IF(AD$2="least",VLOOKUP(AD55,'Key 1'!$A:$C,3,0),0)))</f>
        <v/>
      </c>
      <c r="CI55" s="9" t="str">
        <f>IF($BH55="","",IF(AE$2="most",VLOOKUP(AE55,'Key 1'!$A:$B,2,0),IF(AE$2="least",VLOOKUP(AE55,'Key 1'!$A:$C,3,0),0)))</f>
        <v/>
      </c>
      <c r="CJ55" s="9" t="str">
        <f>IF($BH55="","",IF(AF$2="most",VLOOKUP(AF55,'Key 1'!$A:$B,2,0),IF(AF$2="least",VLOOKUP(AF55,'Key 1'!$A:$C,3,0),0)))</f>
        <v/>
      </c>
      <c r="CK55" s="9" t="str">
        <f>IF($BH55="","",IF(AG$2="most",VLOOKUP(AG55,'Key 1'!$A:$B,2,0),IF(AG$2="least",VLOOKUP(AG55,'Key 1'!$A:$C,3,0),0)))</f>
        <v/>
      </c>
      <c r="CL55" s="9" t="str">
        <f>IF($BH55="","",IF(AH$2="most",VLOOKUP(AH55,'Key 1'!$A:$B,2,0),IF(AH$2="least",VLOOKUP(AH55,'Key 1'!$A:$C,3,0),0)))</f>
        <v/>
      </c>
      <c r="CM55" s="9" t="str">
        <f>IF($BH55="","",IF(AI$2="most",VLOOKUP(AI55,'Key 1'!$A:$B,2,0),IF(AI$2="least",VLOOKUP(AI55,'Key 1'!$A:$C,3,0),0)))</f>
        <v/>
      </c>
      <c r="CN55" s="9" t="str">
        <f>IF($BH55="","",IF(AJ$2="most",VLOOKUP(AJ55,'Key 1'!$A:$B,2,0),IF(AJ$2="least",VLOOKUP(AJ55,'Key 1'!$A:$C,3,0),0)))</f>
        <v/>
      </c>
      <c r="CO55" s="9" t="str">
        <f>IF($BH55="","",IF(AK$2="most",VLOOKUP(AK55,'Key 1'!$A:$B,2,0),IF(AK$2="least",VLOOKUP(AK55,'Key 1'!$A:$C,3,0),0)))</f>
        <v/>
      </c>
      <c r="CP55" s="9" t="str">
        <f>IF($BH55="","",IF(AL$2="most",VLOOKUP(AL55,'Key 1'!$A:$B,2,0),IF(AL$2="least",VLOOKUP(AL55,'Key 1'!$A:$C,3,0),0)))</f>
        <v/>
      </c>
      <c r="CQ55" s="9" t="str">
        <f>IF($BH55="","",IF(AM$2="most",VLOOKUP(AM55,'Key 1'!$A:$B,2,0),IF(AM$2="least",VLOOKUP(AM55,'Key 1'!$A:$C,3,0),0)))</f>
        <v/>
      </c>
      <c r="CR55" s="9" t="str">
        <f>IF($BH55="","",IF(AN$2="most",VLOOKUP(AN55,'Key 1'!$A:$B,2,0),IF(AN$2="least",VLOOKUP(AN55,'Key 1'!$A:$C,3,0),0)))</f>
        <v/>
      </c>
      <c r="CS55" s="9" t="str">
        <f>IF($BH55="","",IF(AO$2="most",VLOOKUP(AO55,'Key 1'!$A:$B,2,0),IF(AO$2="least",VLOOKUP(AO55,'Key 1'!$A:$C,3,0),0)))</f>
        <v/>
      </c>
      <c r="CT55" s="9" t="str">
        <f>IF($BH55="","",IF(AP$2="most",VLOOKUP(AP55,'Key 1'!$A:$B,2,0),IF(AP$2="least",VLOOKUP(AP55,'Key 1'!$A:$C,3,0),0)))</f>
        <v/>
      </c>
      <c r="CU55" s="9" t="str">
        <f>IF($BH55="","",IF(AQ$2="most",VLOOKUP(AQ55,'Key 1'!$A:$B,2,0),IF(AQ$2="least",VLOOKUP(AQ55,'Key 1'!$A:$C,3,0),0)))</f>
        <v/>
      </c>
      <c r="CV55" s="9" t="str">
        <f>IF($BH55="","",IF(AR$2="most",VLOOKUP(AR55,'Key 1'!$A:$B,2,0),IF(AR$2="least",VLOOKUP(AR55,'Key 1'!$A:$C,3,0),0)))</f>
        <v/>
      </c>
      <c r="CW55" s="9" t="str">
        <f>IF($BH55="","",IF(AS$2="most",VLOOKUP(AS55,'Key 1'!$A:$B,2,0),IF(AS$2="least",VLOOKUP(AS55,'Key 1'!$A:$C,3,0),0)))</f>
        <v/>
      </c>
      <c r="CX55" s="9" t="str">
        <f>IF($BH55="","",IF(AT$2="most",VLOOKUP(AT55,'Key 1'!$A:$B,2,0),IF(AT$2="least",VLOOKUP(AT55,'Key 1'!$A:$C,3,0),0)))</f>
        <v/>
      </c>
      <c r="CY55" s="9" t="str">
        <f>IF($BH55="","",IF(AU$2="most",VLOOKUP(AU55,'Key 1'!$A:$B,2,0),IF(AU$2="least",VLOOKUP(AU55,'Key 1'!$A:$C,3,0),0)))</f>
        <v/>
      </c>
      <c r="CZ55" s="9" t="str">
        <f>IF($BH55="","",IF(AV$2="most",VLOOKUP(AV55,'Key 1'!$A:$B,2,0),IF(AV$2="least",VLOOKUP(AV55,'Key 1'!$A:$C,3,0),0)))</f>
        <v/>
      </c>
      <c r="DA55" s="9" t="str">
        <f>IF($BH55="","",IF(AW$2="most",VLOOKUP(AW55,'Key 1'!$A:$B,2,0),IF(AW$2="least",VLOOKUP(AW55,'Key 1'!$A:$C,3,0),0)))</f>
        <v/>
      </c>
      <c r="DB55" s="9" t="str">
        <f>IF($BH55="","",IF(AX$2="most",VLOOKUP(AX55,'Key 1'!$A:$B,2,0),IF(AX$2="least",VLOOKUP(AX55,'Key 1'!$A:$C,3,0),0)))</f>
        <v/>
      </c>
      <c r="DC55" s="9" t="str">
        <f>IF($BH55="","",IF(AY$2="most",VLOOKUP(AY55,'Key 1'!$A:$B,2,0),IF(AY$2="least",VLOOKUP(AY55,'Key 1'!$A:$C,3,0),0)))</f>
        <v/>
      </c>
      <c r="DD55" s="9" t="str">
        <f>IF($BH55="","",IF(AZ$2="most",VLOOKUP(AZ55,'Key 1'!$A:$B,2,0),IF(AZ$2="least",VLOOKUP(AZ55,'Key 1'!$A:$C,3,0),0)))</f>
        <v/>
      </c>
      <c r="DE55" s="9" t="str">
        <f>IF($BH55="","",IF(BA$2="most",VLOOKUP(BA55,'Key 1'!$A:$B,2,0),IF(BA$2="least",VLOOKUP(BA55,'Key 1'!$A:$C,3,0),0)))</f>
        <v/>
      </c>
      <c r="DF55" s="9" t="str">
        <f>IF($BH55="","",IF(BB$2="most",VLOOKUP(BB55,'Key 1'!$A:$B,2,0),IF(BB$2="least",VLOOKUP(BB55,'Key 1'!$A:$C,3,0),0)))</f>
        <v/>
      </c>
      <c r="DG55" s="9" t="str">
        <f>IF($BH55="","",IF(BC$2="most",VLOOKUP(BC55,'Key 1'!$A:$B,2,0),IF(BC$2="least",VLOOKUP(BC55,'Key 1'!$A:$C,3,0),0)))</f>
        <v/>
      </c>
      <c r="DH55" s="9" t="str">
        <f>IF($BH55="","",IF(BD$2="most",VLOOKUP(BD55,'Key 1'!$A:$B,2,0),IF(BD$2="least",VLOOKUP(BD55,'Key 1'!$A:$C,3,0),0)))</f>
        <v/>
      </c>
      <c r="DI55" s="9" t="str">
        <f>IF($BH55="","",IF(BE$2="most",VLOOKUP(BE55,'Key 1'!$A:$B,2,0),IF(BE$2="least",VLOOKUP(BE55,'Key 1'!$A:$C,3,0),0)))</f>
        <v/>
      </c>
      <c r="DJ55" s="9" t="str">
        <f>IF($BH55="","",IF(BF$2="most",VLOOKUP(BF55,'Key 1'!$A:$B,2,0),IF(BF$2="least",VLOOKUP(BF55,'Key 1'!$A:$C,3,0),0)))</f>
        <v/>
      </c>
      <c r="DK55" s="9" t="str">
        <f>IF($BH55="","",IF(BG$2="most",VLOOKUP(BG55,'Key 1'!$A:$B,2,0),IF(BG$2="least",VLOOKUP(BG55,'Key 1'!$A:$C,3,0),0)))</f>
        <v/>
      </c>
      <c r="DL55" s="9" t="str">
        <f>IF($BH55="","",IF(BH$2="most",VLOOKUP(BH55,'Key 1'!$A:$B,2,0),IF(BH$2="least",VLOOKUP(BH55,'Key 1'!$A:$C,3,0),0)))</f>
        <v/>
      </c>
      <c r="DM55" s="9">
        <f t="shared" si="50"/>
        <v>0</v>
      </c>
      <c r="DN55" s="9">
        <f t="shared" si="51"/>
        <v>0</v>
      </c>
      <c r="DO55" s="9">
        <f t="shared" si="52"/>
        <v>0</v>
      </c>
      <c r="DP55" s="9">
        <f t="shared" si="53"/>
        <v>0</v>
      </c>
      <c r="DQ55" s="9">
        <f t="shared" si="54"/>
        <v>0</v>
      </c>
      <c r="DR55" s="9">
        <f t="shared" si="55"/>
        <v>0</v>
      </c>
      <c r="DS55" s="9">
        <f t="shared" si="56"/>
        <v>0</v>
      </c>
      <c r="DT55" s="9">
        <f t="shared" si="57"/>
        <v>0</v>
      </c>
      <c r="DU55" s="9">
        <f t="shared" si="58"/>
        <v>0</v>
      </c>
      <c r="DV55" s="9">
        <f t="shared" si="59"/>
        <v>0</v>
      </c>
    </row>
    <row r="56" spans="1:126"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9" t="str">
        <f>IF($BH56="","",IF(E$2="most",VLOOKUP(E56,'Key 1'!$A:$B,2,0),IF(E$2="least",VLOOKUP(E56,'Key 1'!$A:$C,3,0),0)))</f>
        <v/>
      </c>
      <c r="BJ56" s="9" t="str">
        <f>IF($BH56="","",IF(F$2="most",VLOOKUP(F56,'Key 1'!$A:$B,2,0),IF(F$2="least",VLOOKUP(F56,'Key 1'!$A:$C,3,0),0)))</f>
        <v/>
      </c>
      <c r="BK56" s="9" t="str">
        <f>IF($BH56="","",IF(G$2="most",VLOOKUP(G56,'Key 1'!$A:$B,2,0),IF(G$2="least",VLOOKUP(G56,'Key 1'!$A:$C,3,0),0)))</f>
        <v/>
      </c>
      <c r="BL56" s="9" t="str">
        <f>IF($BH56="","",IF(H$2="most",VLOOKUP(H56,'Key 1'!$A:$B,2,0),IF(H$2="least",VLOOKUP(H56,'Key 1'!$A:$C,3,0),0)))</f>
        <v/>
      </c>
      <c r="BM56" s="9" t="str">
        <f>IF($BH56="","",IF(I$2="most",VLOOKUP(I56,'Key 1'!$A:$B,2,0),IF(I$2="least",VLOOKUP(I56,'Key 1'!$A:$C,3,0),0)))</f>
        <v/>
      </c>
      <c r="BN56" s="9" t="str">
        <f>IF($BH56="","",IF(J$2="most",VLOOKUP(J56,'Key 1'!$A:$B,2,0),IF(J$2="least",VLOOKUP(J56,'Key 1'!$A:$C,3,0),0)))</f>
        <v/>
      </c>
      <c r="BO56" s="9" t="str">
        <f>IF($BH56="","",IF(K$2="most",VLOOKUP(K56,'Key 1'!$A:$B,2,0),IF(K$2="least",VLOOKUP(K56,'Key 1'!$A:$C,3,0),0)))</f>
        <v/>
      </c>
      <c r="BP56" s="9" t="str">
        <f>IF($BH56="","",IF(L$2="most",VLOOKUP(L56,'Key 1'!$A:$B,2,0),IF(L$2="least",VLOOKUP(L56,'Key 1'!$A:$C,3,0),0)))</f>
        <v/>
      </c>
      <c r="BQ56" s="9" t="str">
        <f>IF($BH56="","",IF(M$2="most",VLOOKUP(M56,'Key 1'!$A:$B,2,0),IF(M$2="least",VLOOKUP(M56,'Key 1'!$A:$C,3,0),0)))</f>
        <v/>
      </c>
      <c r="BR56" s="9" t="str">
        <f>IF($BH56="","",IF(N$2="most",VLOOKUP(N56,'Key 1'!$A:$B,2,0),IF(N$2="least",VLOOKUP(N56,'Key 1'!$A:$C,3,0),0)))</f>
        <v/>
      </c>
      <c r="BS56" s="9" t="str">
        <f>IF($BH56="","",IF(O$2="most",VLOOKUP(O56,'Key 1'!$A:$B,2,0),IF(O$2="least",VLOOKUP(O56,'Key 1'!$A:$C,3,0),0)))</f>
        <v/>
      </c>
      <c r="BT56" s="9" t="str">
        <f>IF($BH56="","",IF(P$2="most",VLOOKUP(P56,'Key 1'!$A:$B,2,0),IF(P$2="least",VLOOKUP(P56,'Key 1'!$A:$C,3,0),0)))</f>
        <v/>
      </c>
      <c r="BU56" s="9" t="str">
        <f>IF($BH56="","",IF(Q$2="most",VLOOKUP(Q56,'Key 1'!$A:$B,2,0),IF(Q$2="least",VLOOKUP(Q56,'Key 1'!$A:$C,3,0),0)))</f>
        <v/>
      </c>
      <c r="BV56" s="9" t="str">
        <f>IF($BH56="","",IF(R$2="most",VLOOKUP(R56,'Key 1'!$A:$B,2,0),IF(R$2="least",VLOOKUP(R56,'Key 1'!$A:$C,3,0),0)))</f>
        <v/>
      </c>
      <c r="BW56" s="9" t="str">
        <f>IF($BH56="","",IF(S$2="most",VLOOKUP(S56,'Key 1'!$A:$B,2,0),IF(S$2="least",VLOOKUP(S56,'Key 1'!$A:$C,3,0),0)))</f>
        <v/>
      </c>
      <c r="BX56" s="9" t="str">
        <f>IF($BH56="","",IF(T$2="most",VLOOKUP(T56,'Key 1'!$A:$B,2,0),IF(T$2="least",VLOOKUP(T56,'Key 1'!$A:$C,3,0),0)))</f>
        <v/>
      </c>
      <c r="BY56" s="9" t="str">
        <f>IF($BH56="","",IF(U$2="most",VLOOKUP(U56,'Key 1'!$A:$B,2,0),IF(U$2="least",VLOOKUP(U56,'Key 1'!$A:$C,3,0),0)))</f>
        <v/>
      </c>
      <c r="BZ56" s="9" t="str">
        <f>IF($BH56="","",IF(V$2="most",VLOOKUP(V56,'Key 1'!$A:$B,2,0),IF(V$2="least",VLOOKUP(V56,'Key 1'!$A:$C,3,0),0)))</f>
        <v/>
      </c>
      <c r="CA56" s="9" t="str">
        <f>IF($BH56="","",IF(W$2="most",VLOOKUP(W56,'Key 1'!$A:$B,2,0),IF(W$2="least",VLOOKUP(W56,'Key 1'!$A:$C,3,0),0)))</f>
        <v/>
      </c>
      <c r="CB56" s="9" t="str">
        <f>IF($BH56="","",IF(X$2="most",VLOOKUP(X56,'Key 1'!$A:$B,2,0),IF(X$2="least",VLOOKUP(X56,'Key 1'!$A:$C,3,0),0)))</f>
        <v/>
      </c>
      <c r="CC56" s="9" t="str">
        <f>IF($BH56="","",IF(Y$2="most",VLOOKUP(Y56,'Key 1'!$A:$B,2,0),IF(Y$2="least",VLOOKUP(Y56,'Key 1'!$A:$C,3,0),0)))</f>
        <v/>
      </c>
      <c r="CD56" s="9" t="str">
        <f>IF($BH56="","",IF(Z$2="most",VLOOKUP(Z56,'Key 1'!$A:$B,2,0),IF(Z$2="least",VLOOKUP(Z56,'Key 1'!$A:$C,3,0),0)))</f>
        <v/>
      </c>
      <c r="CE56" s="9" t="str">
        <f>IF($BH56="","",IF(AA$2="most",VLOOKUP(AA56,'Key 1'!$A:$B,2,0),IF(AA$2="least",VLOOKUP(AA56,'Key 1'!$A:$C,3,0),0)))</f>
        <v/>
      </c>
      <c r="CF56" s="9" t="str">
        <f>IF($BH56="","",IF(AB$2="most",VLOOKUP(AB56,'Key 1'!$A:$B,2,0),IF(AB$2="least",VLOOKUP(AB56,'Key 1'!$A:$C,3,0),0)))</f>
        <v/>
      </c>
      <c r="CG56" s="9" t="str">
        <f>IF($BH56="","",IF(AC$2="most",VLOOKUP(AC56,'Key 1'!$A:$B,2,0),IF(AC$2="least",VLOOKUP(AC56,'Key 1'!$A:$C,3,0),0)))</f>
        <v/>
      </c>
      <c r="CH56" s="9" t="str">
        <f>IF($BH56="","",IF(AD$2="most",VLOOKUP(AD56,'Key 1'!$A:$B,2,0),IF(AD$2="least",VLOOKUP(AD56,'Key 1'!$A:$C,3,0),0)))</f>
        <v/>
      </c>
      <c r="CI56" s="9" t="str">
        <f>IF($BH56="","",IF(AE$2="most",VLOOKUP(AE56,'Key 1'!$A:$B,2,0),IF(AE$2="least",VLOOKUP(AE56,'Key 1'!$A:$C,3,0),0)))</f>
        <v/>
      </c>
      <c r="CJ56" s="9" t="str">
        <f>IF($BH56="","",IF(AF$2="most",VLOOKUP(AF56,'Key 1'!$A:$B,2,0),IF(AF$2="least",VLOOKUP(AF56,'Key 1'!$A:$C,3,0),0)))</f>
        <v/>
      </c>
      <c r="CK56" s="9" t="str">
        <f>IF($BH56="","",IF(AG$2="most",VLOOKUP(AG56,'Key 1'!$A:$B,2,0),IF(AG$2="least",VLOOKUP(AG56,'Key 1'!$A:$C,3,0),0)))</f>
        <v/>
      </c>
      <c r="CL56" s="9" t="str">
        <f>IF($BH56="","",IF(AH$2="most",VLOOKUP(AH56,'Key 1'!$A:$B,2,0),IF(AH$2="least",VLOOKUP(AH56,'Key 1'!$A:$C,3,0),0)))</f>
        <v/>
      </c>
      <c r="CM56" s="9" t="str">
        <f>IF($BH56="","",IF(AI$2="most",VLOOKUP(AI56,'Key 1'!$A:$B,2,0),IF(AI$2="least",VLOOKUP(AI56,'Key 1'!$A:$C,3,0),0)))</f>
        <v/>
      </c>
      <c r="CN56" s="9" t="str">
        <f>IF($BH56="","",IF(AJ$2="most",VLOOKUP(AJ56,'Key 1'!$A:$B,2,0),IF(AJ$2="least",VLOOKUP(AJ56,'Key 1'!$A:$C,3,0),0)))</f>
        <v/>
      </c>
      <c r="CO56" s="9" t="str">
        <f>IF($BH56="","",IF(AK$2="most",VLOOKUP(AK56,'Key 1'!$A:$B,2,0),IF(AK$2="least",VLOOKUP(AK56,'Key 1'!$A:$C,3,0),0)))</f>
        <v/>
      </c>
      <c r="CP56" s="9" t="str">
        <f>IF($BH56="","",IF(AL$2="most",VLOOKUP(AL56,'Key 1'!$A:$B,2,0),IF(AL$2="least",VLOOKUP(AL56,'Key 1'!$A:$C,3,0),0)))</f>
        <v/>
      </c>
      <c r="CQ56" s="9" t="str">
        <f>IF($BH56="","",IF(AM$2="most",VLOOKUP(AM56,'Key 1'!$A:$B,2,0),IF(AM$2="least",VLOOKUP(AM56,'Key 1'!$A:$C,3,0),0)))</f>
        <v/>
      </c>
      <c r="CR56" s="9" t="str">
        <f>IF($BH56="","",IF(AN$2="most",VLOOKUP(AN56,'Key 1'!$A:$B,2,0),IF(AN$2="least",VLOOKUP(AN56,'Key 1'!$A:$C,3,0),0)))</f>
        <v/>
      </c>
      <c r="CS56" s="9" t="str">
        <f>IF($BH56="","",IF(AO$2="most",VLOOKUP(AO56,'Key 1'!$A:$B,2,0),IF(AO$2="least",VLOOKUP(AO56,'Key 1'!$A:$C,3,0),0)))</f>
        <v/>
      </c>
      <c r="CT56" s="9" t="str">
        <f>IF($BH56="","",IF(AP$2="most",VLOOKUP(AP56,'Key 1'!$A:$B,2,0),IF(AP$2="least",VLOOKUP(AP56,'Key 1'!$A:$C,3,0),0)))</f>
        <v/>
      </c>
      <c r="CU56" s="9" t="str">
        <f>IF($BH56="","",IF(AQ$2="most",VLOOKUP(AQ56,'Key 1'!$A:$B,2,0),IF(AQ$2="least",VLOOKUP(AQ56,'Key 1'!$A:$C,3,0),0)))</f>
        <v/>
      </c>
      <c r="CV56" s="9" t="str">
        <f>IF($BH56="","",IF(AR$2="most",VLOOKUP(AR56,'Key 1'!$A:$B,2,0),IF(AR$2="least",VLOOKUP(AR56,'Key 1'!$A:$C,3,0),0)))</f>
        <v/>
      </c>
      <c r="CW56" s="9" t="str">
        <f>IF($BH56="","",IF(AS$2="most",VLOOKUP(AS56,'Key 1'!$A:$B,2,0),IF(AS$2="least",VLOOKUP(AS56,'Key 1'!$A:$C,3,0),0)))</f>
        <v/>
      </c>
      <c r="CX56" s="9" t="str">
        <f>IF($BH56="","",IF(AT$2="most",VLOOKUP(AT56,'Key 1'!$A:$B,2,0),IF(AT$2="least",VLOOKUP(AT56,'Key 1'!$A:$C,3,0),0)))</f>
        <v/>
      </c>
      <c r="CY56" s="9" t="str">
        <f>IF($BH56="","",IF(AU$2="most",VLOOKUP(AU56,'Key 1'!$A:$B,2,0),IF(AU$2="least",VLOOKUP(AU56,'Key 1'!$A:$C,3,0),0)))</f>
        <v/>
      </c>
      <c r="CZ56" s="9" t="str">
        <f>IF($BH56="","",IF(AV$2="most",VLOOKUP(AV56,'Key 1'!$A:$B,2,0),IF(AV$2="least",VLOOKUP(AV56,'Key 1'!$A:$C,3,0),0)))</f>
        <v/>
      </c>
      <c r="DA56" s="9" t="str">
        <f>IF($BH56="","",IF(AW$2="most",VLOOKUP(AW56,'Key 1'!$A:$B,2,0),IF(AW$2="least",VLOOKUP(AW56,'Key 1'!$A:$C,3,0),0)))</f>
        <v/>
      </c>
      <c r="DB56" s="9" t="str">
        <f>IF($BH56="","",IF(AX$2="most",VLOOKUP(AX56,'Key 1'!$A:$B,2,0),IF(AX$2="least",VLOOKUP(AX56,'Key 1'!$A:$C,3,0),0)))</f>
        <v/>
      </c>
      <c r="DC56" s="9" t="str">
        <f>IF($BH56="","",IF(AY$2="most",VLOOKUP(AY56,'Key 1'!$A:$B,2,0),IF(AY$2="least",VLOOKUP(AY56,'Key 1'!$A:$C,3,0),0)))</f>
        <v/>
      </c>
      <c r="DD56" s="9" t="str">
        <f>IF($BH56="","",IF(AZ$2="most",VLOOKUP(AZ56,'Key 1'!$A:$B,2,0),IF(AZ$2="least",VLOOKUP(AZ56,'Key 1'!$A:$C,3,0),0)))</f>
        <v/>
      </c>
      <c r="DE56" s="9" t="str">
        <f>IF($BH56="","",IF(BA$2="most",VLOOKUP(BA56,'Key 1'!$A:$B,2,0),IF(BA$2="least",VLOOKUP(BA56,'Key 1'!$A:$C,3,0),0)))</f>
        <v/>
      </c>
      <c r="DF56" s="9" t="str">
        <f>IF($BH56="","",IF(BB$2="most",VLOOKUP(BB56,'Key 1'!$A:$B,2,0),IF(BB$2="least",VLOOKUP(BB56,'Key 1'!$A:$C,3,0),0)))</f>
        <v/>
      </c>
      <c r="DG56" s="9" t="str">
        <f>IF($BH56="","",IF(BC$2="most",VLOOKUP(BC56,'Key 1'!$A:$B,2,0),IF(BC$2="least",VLOOKUP(BC56,'Key 1'!$A:$C,3,0),0)))</f>
        <v/>
      </c>
      <c r="DH56" s="9" t="str">
        <f>IF($BH56="","",IF(BD$2="most",VLOOKUP(BD56,'Key 1'!$A:$B,2,0),IF(BD$2="least",VLOOKUP(BD56,'Key 1'!$A:$C,3,0),0)))</f>
        <v/>
      </c>
      <c r="DI56" s="9" t="str">
        <f>IF($BH56="","",IF(BE$2="most",VLOOKUP(BE56,'Key 1'!$A:$B,2,0),IF(BE$2="least",VLOOKUP(BE56,'Key 1'!$A:$C,3,0),0)))</f>
        <v/>
      </c>
      <c r="DJ56" s="9" t="str">
        <f>IF($BH56="","",IF(BF$2="most",VLOOKUP(BF56,'Key 1'!$A:$B,2,0),IF(BF$2="least",VLOOKUP(BF56,'Key 1'!$A:$C,3,0),0)))</f>
        <v/>
      </c>
      <c r="DK56" s="9" t="str">
        <f>IF($BH56="","",IF(BG$2="most",VLOOKUP(BG56,'Key 1'!$A:$B,2,0),IF(BG$2="least",VLOOKUP(BG56,'Key 1'!$A:$C,3,0),0)))</f>
        <v/>
      </c>
      <c r="DL56" s="9" t="str">
        <f>IF($BH56="","",IF(BH$2="most",VLOOKUP(BH56,'Key 1'!$A:$B,2,0),IF(BH$2="least",VLOOKUP(BH56,'Key 1'!$A:$C,3,0),0)))</f>
        <v/>
      </c>
      <c r="DM56" s="9">
        <f t="shared" si="50"/>
        <v>0</v>
      </c>
      <c r="DN56" s="9">
        <f t="shared" si="51"/>
        <v>0</v>
      </c>
      <c r="DO56" s="9">
        <f t="shared" si="52"/>
        <v>0</v>
      </c>
      <c r="DP56" s="9">
        <f t="shared" si="53"/>
        <v>0</v>
      </c>
      <c r="DQ56" s="9">
        <f t="shared" si="54"/>
        <v>0</v>
      </c>
      <c r="DR56" s="9">
        <f t="shared" si="55"/>
        <v>0</v>
      </c>
      <c r="DS56" s="9">
        <f t="shared" si="56"/>
        <v>0</v>
      </c>
      <c r="DT56" s="9">
        <f t="shared" si="57"/>
        <v>0</v>
      </c>
      <c r="DU56" s="9">
        <f t="shared" si="58"/>
        <v>0</v>
      </c>
      <c r="DV56" s="9">
        <f t="shared" si="59"/>
        <v>0</v>
      </c>
    </row>
    <row r="57" spans="1:126"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9" t="str">
        <f>IF($BH57="","",IF(E$2="most",VLOOKUP(E57,'Key 1'!$A:$B,2,0),IF(E$2="least",VLOOKUP(E57,'Key 1'!$A:$C,3,0),0)))</f>
        <v/>
      </c>
      <c r="BJ57" s="9" t="str">
        <f>IF($BH57="","",IF(F$2="most",VLOOKUP(F57,'Key 1'!$A:$B,2,0),IF(F$2="least",VLOOKUP(F57,'Key 1'!$A:$C,3,0),0)))</f>
        <v/>
      </c>
      <c r="BK57" s="9" t="str">
        <f>IF($BH57="","",IF(G$2="most",VLOOKUP(G57,'Key 1'!$A:$B,2,0),IF(G$2="least",VLOOKUP(G57,'Key 1'!$A:$C,3,0),0)))</f>
        <v/>
      </c>
      <c r="BL57" s="9" t="str">
        <f>IF($BH57="","",IF(H$2="most",VLOOKUP(H57,'Key 1'!$A:$B,2,0),IF(H$2="least",VLOOKUP(H57,'Key 1'!$A:$C,3,0),0)))</f>
        <v/>
      </c>
      <c r="BM57" s="9" t="str">
        <f>IF($BH57="","",IF(I$2="most",VLOOKUP(I57,'Key 1'!$A:$B,2,0),IF(I$2="least",VLOOKUP(I57,'Key 1'!$A:$C,3,0),0)))</f>
        <v/>
      </c>
      <c r="BN57" s="9" t="str">
        <f>IF($BH57="","",IF(J$2="most",VLOOKUP(J57,'Key 1'!$A:$B,2,0),IF(J$2="least",VLOOKUP(J57,'Key 1'!$A:$C,3,0),0)))</f>
        <v/>
      </c>
      <c r="BO57" s="9" t="str">
        <f>IF($BH57="","",IF(K$2="most",VLOOKUP(K57,'Key 1'!$A:$B,2,0),IF(K$2="least",VLOOKUP(K57,'Key 1'!$A:$C,3,0),0)))</f>
        <v/>
      </c>
      <c r="BP57" s="9" t="str">
        <f>IF($BH57="","",IF(L$2="most",VLOOKUP(L57,'Key 1'!$A:$B,2,0),IF(L$2="least",VLOOKUP(L57,'Key 1'!$A:$C,3,0),0)))</f>
        <v/>
      </c>
      <c r="BQ57" s="9" t="str">
        <f>IF($BH57="","",IF(M$2="most",VLOOKUP(M57,'Key 1'!$A:$B,2,0),IF(M$2="least",VLOOKUP(M57,'Key 1'!$A:$C,3,0),0)))</f>
        <v/>
      </c>
      <c r="BR57" s="9" t="str">
        <f>IF($BH57="","",IF(N$2="most",VLOOKUP(N57,'Key 1'!$A:$B,2,0),IF(N$2="least",VLOOKUP(N57,'Key 1'!$A:$C,3,0),0)))</f>
        <v/>
      </c>
      <c r="BS57" s="9" t="str">
        <f>IF($BH57="","",IF(O$2="most",VLOOKUP(O57,'Key 1'!$A:$B,2,0),IF(O$2="least",VLOOKUP(O57,'Key 1'!$A:$C,3,0),0)))</f>
        <v/>
      </c>
      <c r="BT57" s="9" t="str">
        <f>IF($BH57="","",IF(P$2="most",VLOOKUP(P57,'Key 1'!$A:$B,2,0),IF(P$2="least",VLOOKUP(P57,'Key 1'!$A:$C,3,0),0)))</f>
        <v/>
      </c>
      <c r="BU57" s="9" t="str">
        <f>IF($BH57="","",IF(Q$2="most",VLOOKUP(Q57,'Key 1'!$A:$B,2,0),IF(Q$2="least",VLOOKUP(Q57,'Key 1'!$A:$C,3,0),0)))</f>
        <v/>
      </c>
      <c r="BV57" s="9" t="str">
        <f>IF($BH57="","",IF(R$2="most",VLOOKUP(R57,'Key 1'!$A:$B,2,0),IF(R$2="least",VLOOKUP(R57,'Key 1'!$A:$C,3,0),0)))</f>
        <v/>
      </c>
      <c r="BW57" s="9" t="str">
        <f>IF($BH57="","",IF(S$2="most",VLOOKUP(S57,'Key 1'!$A:$B,2,0),IF(S$2="least",VLOOKUP(S57,'Key 1'!$A:$C,3,0),0)))</f>
        <v/>
      </c>
      <c r="BX57" s="9" t="str">
        <f>IF($BH57="","",IF(T$2="most",VLOOKUP(T57,'Key 1'!$A:$B,2,0),IF(T$2="least",VLOOKUP(T57,'Key 1'!$A:$C,3,0),0)))</f>
        <v/>
      </c>
      <c r="BY57" s="9" t="str">
        <f>IF($BH57="","",IF(U$2="most",VLOOKUP(U57,'Key 1'!$A:$B,2,0),IF(U$2="least",VLOOKUP(U57,'Key 1'!$A:$C,3,0),0)))</f>
        <v/>
      </c>
      <c r="BZ57" s="9" t="str">
        <f>IF($BH57="","",IF(V$2="most",VLOOKUP(V57,'Key 1'!$A:$B,2,0),IF(V$2="least",VLOOKUP(V57,'Key 1'!$A:$C,3,0),0)))</f>
        <v/>
      </c>
      <c r="CA57" s="9" t="str">
        <f>IF($BH57="","",IF(W$2="most",VLOOKUP(W57,'Key 1'!$A:$B,2,0),IF(W$2="least",VLOOKUP(W57,'Key 1'!$A:$C,3,0),0)))</f>
        <v/>
      </c>
      <c r="CB57" s="9" t="str">
        <f>IF($BH57="","",IF(X$2="most",VLOOKUP(X57,'Key 1'!$A:$B,2,0),IF(X$2="least",VLOOKUP(X57,'Key 1'!$A:$C,3,0),0)))</f>
        <v/>
      </c>
      <c r="CC57" s="9" t="str">
        <f>IF($BH57="","",IF(Y$2="most",VLOOKUP(Y57,'Key 1'!$A:$B,2,0),IF(Y$2="least",VLOOKUP(Y57,'Key 1'!$A:$C,3,0),0)))</f>
        <v/>
      </c>
      <c r="CD57" s="9" t="str">
        <f>IF($BH57="","",IF(Z$2="most",VLOOKUP(Z57,'Key 1'!$A:$B,2,0),IF(Z$2="least",VLOOKUP(Z57,'Key 1'!$A:$C,3,0),0)))</f>
        <v/>
      </c>
      <c r="CE57" s="9" t="str">
        <f>IF($BH57="","",IF(AA$2="most",VLOOKUP(AA57,'Key 1'!$A:$B,2,0),IF(AA$2="least",VLOOKUP(AA57,'Key 1'!$A:$C,3,0),0)))</f>
        <v/>
      </c>
      <c r="CF57" s="9" t="str">
        <f>IF($BH57="","",IF(AB$2="most",VLOOKUP(AB57,'Key 1'!$A:$B,2,0),IF(AB$2="least",VLOOKUP(AB57,'Key 1'!$A:$C,3,0),0)))</f>
        <v/>
      </c>
      <c r="CG57" s="9" t="str">
        <f>IF($BH57="","",IF(AC$2="most",VLOOKUP(AC57,'Key 1'!$A:$B,2,0),IF(AC$2="least",VLOOKUP(AC57,'Key 1'!$A:$C,3,0),0)))</f>
        <v/>
      </c>
      <c r="CH57" s="9" t="str">
        <f>IF($BH57="","",IF(AD$2="most",VLOOKUP(AD57,'Key 1'!$A:$B,2,0),IF(AD$2="least",VLOOKUP(AD57,'Key 1'!$A:$C,3,0),0)))</f>
        <v/>
      </c>
      <c r="CI57" s="9" t="str">
        <f>IF($BH57="","",IF(AE$2="most",VLOOKUP(AE57,'Key 1'!$A:$B,2,0),IF(AE$2="least",VLOOKUP(AE57,'Key 1'!$A:$C,3,0),0)))</f>
        <v/>
      </c>
      <c r="CJ57" s="9" t="str">
        <f>IF($BH57="","",IF(AF$2="most",VLOOKUP(AF57,'Key 1'!$A:$B,2,0),IF(AF$2="least",VLOOKUP(AF57,'Key 1'!$A:$C,3,0),0)))</f>
        <v/>
      </c>
      <c r="CK57" s="9" t="str">
        <f>IF($BH57="","",IF(AG$2="most",VLOOKUP(AG57,'Key 1'!$A:$B,2,0),IF(AG$2="least",VLOOKUP(AG57,'Key 1'!$A:$C,3,0),0)))</f>
        <v/>
      </c>
      <c r="CL57" s="9" t="str">
        <f>IF($BH57="","",IF(AH$2="most",VLOOKUP(AH57,'Key 1'!$A:$B,2,0),IF(AH$2="least",VLOOKUP(AH57,'Key 1'!$A:$C,3,0),0)))</f>
        <v/>
      </c>
      <c r="CM57" s="9" t="str">
        <f>IF($BH57="","",IF(AI$2="most",VLOOKUP(AI57,'Key 1'!$A:$B,2,0),IF(AI$2="least",VLOOKUP(AI57,'Key 1'!$A:$C,3,0),0)))</f>
        <v/>
      </c>
      <c r="CN57" s="9" t="str">
        <f>IF($BH57="","",IF(AJ$2="most",VLOOKUP(AJ57,'Key 1'!$A:$B,2,0),IF(AJ$2="least",VLOOKUP(AJ57,'Key 1'!$A:$C,3,0),0)))</f>
        <v/>
      </c>
      <c r="CO57" s="9" t="str">
        <f>IF($BH57="","",IF(AK$2="most",VLOOKUP(AK57,'Key 1'!$A:$B,2,0),IF(AK$2="least",VLOOKUP(AK57,'Key 1'!$A:$C,3,0),0)))</f>
        <v/>
      </c>
      <c r="CP57" s="9" t="str">
        <f>IF($BH57="","",IF(AL$2="most",VLOOKUP(AL57,'Key 1'!$A:$B,2,0),IF(AL$2="least",VLOOKUP(AL57,'Key 1'!$A:$C,3,0),0)))</f>
        <v/>
      </c>
      <c r="CQ57" s="9" t="str">
        <f>IF($BH57="","",IF(AM$2="most",VLOOKUP(AM57,'Key 1'!$A:$B,2,0),IF(AM$2="least",VLOOKUP(AM57,'Key 1'!$A:$C,3,0),0)))</f>
        <v/>
      </c>
      <c r="CR57" s="9" t="str">
        <f>IF($BH57="","",IF(AN$2="most",VLOOKUP(AN57,'Key 1'!$A:$B,2,0),IF(AN$2="least",VLOOKUP(AN57,'Key 1'!$A:$C,3,0),0)))</f>
        <v/>
      </c>
      <c r="CS57" s="9" t="str">
        <f>IF($BH57="","",IF(AO$2="most",VLOOKUP(AO57,'Key 1'!$A:$B,2,0),IF(AO$2="least",VLOOKUP(AO57,'Key 1'!$A:$C,3,0),0)))</f>
        <v/>
      </c>
      <c r="CT57" s="9" t="str">
        <f>IF($BH57="","",IF(AP$2="most",VLOOKUP(AP57,'Key 1'!$A:$B,2,0),IF(AP$2="least",VLOOKUP(AP57,'Key 1'!$A:$C,3,0),0)))</f>
        <v/>
      </c>
      <c r="CU57" s="9" t="str">
        <f>IF($BH57="","",IF(AQ$2="most",VLOOKUP(AQ57,'Key 1'!$A:$B,2,0),IF(AQ$2="least",VLOOKUP(AQ57,'Key 1'!$A:$C,3,0),0)))</f>
        <v/>
      </c>
      <c r="CV57" s="9" t="str">
        <f>IF($BH57="","",IF(AR$2="most",VLOOKUP(AR57,'Key 1'!$A:$B,2,0),IF(AR$2="least",VLOOKUP(AR57,'Key 1'!$A:$C,3,0),0)))</f>
        <v/>
      </c>
      <c r="CW57" s="9" t="str">
        <f>IF($BH57="","",IF(AS$2="most",VLOOKUP(AS57,'Key 1'!$A:$B,2,0),IF(AS$2="least",VLOOKUP(AS57,'Key 1'!$A:$C,3,0),0)))</f>
        <v/>
      </c>
      <c r="CX57" s="9" t="str">
        <f>IF($BH57="","",IF(AT$2="most",VLOOKUP(AT57,'Key 1'!$A:$B,2,0),IF(AT$2="least",VLOOKUP(AT57,'Key 1'!$A:$C,3,0),0)))</f>
        <v/>
      </c>
      <c r="CY57" s="9" t="str">
        <f>IF($BH57="","",IF(AU$2="most",VLOOKUP(AU57,'Key 1'!$A:$B,2,0),IF(AU$2="least",VLOOKUP(AU57,'Key 1'!$A:$C,3,0),0)))</f>
        <v/>
      </c>
      <c r="CZ57" s="9" t="str">
        <f>IF($BH57="","",IF(AV$2="most",VLOOKUP(AV57,'Key 1'!$A:$B,2,0),IF(AV$2="least",VLOOKUP(AV57,'Key 1'!$A:$C,3,0),0)))</f>
        <v/>
      </c>
      <c r="DA57" s="9" t="str">
        <f>IF($BH57="","",IF(AW$2="most",VLOOKUP(AW57,'Key 1'!$A:$B,2,0),IF(AW$2="least",VLOOKUP(AW57,'Key 1'!$A:$C,3,0),0)))</f>
        <v/>
      </c>
      <c r="DB57" s="9" t="str">
        <f>IF($BH57="","",IF(AX$2="most",VLOOKUP(AX57,'Key 1'!$A:$B,2,0),IF(AX$2="least",VLOOKUP(AX57,'Key 1'!$A:$C,3,0),0)))</f>
        <v/>
      </c>
      <c r="DC57" s="9" t="str">
        <f>IF($BH57="","",IF(AY$2="most",VLOOKUP(AY57,'Key 1'!$A:$B,2,0),IF(AY$2="least",VLOOKUP(AY57,'Key 1'!$A:$C,3,0),0)))</f>
        <v/>
      </c>
      <c r="DD57" s="9" t="str">
        <f>IF($BH57="","",IF(AZ$2="most",VLOOKUP(AZ57,'Key 1'!$A:$B,2,0),IF(AZ$2="least",VLOOKUP(AZ57,'Key 1'!$A:$C,3,0),0)))</f>
        <v/>
      </c>
      <c r="DE57" s="9" t="str">
        <f>IF($BH57="","",IF(BA$2="most",VLOOKUP(BA57,'Key 1'!$A:$B,2,0),IF(BA$2="least",VLOOKUP(BA57,'Key 1'!$A:$C,3,0),0)))</f>
        <v/>
      </c>
      <c r="DF57" s="9" t="str">
        <f>IF($BH57="","",IF(BB$2="most",VLOOKUP(BB57,'Key 1'!$A:$B,2,0),IF(BB$2="least",VLOOKUP(BB57,'Key 1'!$A:$C,3,0),0)))</f>
        <v/>
      </c>
      <c r="DG57" s="9" t="str">
        <f>IF($BH57="","",IF(BC$2="most",VLOOKUP(BC57,'Key 1'!$A:$B,2,0),IF(BC$2="least",VLOOKUP(BC57,'Key 1'!$A:$C,3,0),0)))</f>
        <v/>
      </c>
      <c r="DH57" s="9" t="str">
        <f>IF($BH57="","",IF(BD$2="most",VLOOKUP(BD57,'Key 1'!$A:$B,2,0),IF(BD$2="least",VLOOKUP(BD57,'Key 1'!$A:$C,3,0),0)))</f>
        <v/>
      </c>
      <c r="DI57" s="9" t="str">
        <f>IF($BH57="","",IF(BE$2="most",VLOOKUP(BE57,'Key 1'!$A:$B,2,0),IF(BE$2="least",VLOOKUP(BE57,'Key 1'!$A:$C,3,0),0)))</f>
        <v/>
      </c>
      <c r="DJ57" s="9" t="str">
        <f>IF($BH57="","",IF(BF$2="most",VLOOKUP(BF57,'Key 1'!$A:$B,2,0),IF(BF$2="least",VLOOKUP(BF57,'Key 1'!$A:$C,3,0),0)))</f>
        <v/>
      </c>
      <c r="DK57" s="9" t="str">
        <f>IF($BH57="","",IF(BG$2="most",VLOOKUP(BG57,'Key 1'!$A:$B,2,0),IF(BG$2="least",VLOOKUP(BG57,'Key 1'!$A:$C,3,0),0)))</f>
        <v/>
      </c>
      <c r="DL57" s="9" t="str">
        <f>IF($BH57="","",IF(BH$2="most",VLOOKUP(BH57,'Key 1'!$A:$B,2,0),IF(BH$2="least",VLOOKUP(BH57,'Key 1'!$A:$C,3,0),0)))</f>
        <v/>
      </c>
      <c r="DM57" s="9">
        <f t="shared" si="50"/>
        <v>0</v>
      </c>
      <c r="DN57" s="9">
        <f t="shared" si="51"/>
        <v>0</v>
      </c>
      <c r="DO57" s="9">
        <f t="shared" si="52"/>
        <v>0</v>
      </c>
      <c r="DP57" s="9">
        <f t="shared" si="53"/>
        <v>0</v>
      </c>
      <c r="DQ57" s="9">
        <f t="shared" si="54"/>
        <v>0</v>
      </c>
      <c r="DR57" s="9">
        <f t="shared" si="55"/>
        <v>0</v>
      </c>
      <c r="DS57" s="9">
        <f t="shared" si="56"/>
        <v>0</v>
      </c>
      <c r="DT57" s="9">
        <f t="shared" si="57"/>
        <v>0</v>
      </c>
      <c r="DU57" s="9">
        <f t="shared" si="58"/>
        <v>0</v>
      </c>
      <c r="DV57" s="9">
        <f t="shared" si="59"/>
        <v>0</v>
      </c>
    </row>
    <row r="58" spans="1:126"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9" t="str">
        <f>IF($BH58="","",IF(E$2="most",VLOOKUP(E58,'Key 1'!$A:$B,2,0),IF(E$2="least",VLOOKUP(E58,'Key 1'!$A:$C,3,0),0)))</f>
        <v/>
      </c>
      <c r="BJ58" s="9" t="str">
        <f>IF($BH58="","",IF(F$2="most",VLOOKUP(F58,'Key 1'!$A:$B,2,0),IF(F$2="least",VLOOKUP(F58,'Key 1'!$A:$C,3,0),0)))</f>
        <v/>
      </c>
      <c r="BK58" s="9" t="str">
        <f>IF($BH58="","",IF(G$2="most",VLOOKUP(G58,'Key 1'!$A:$B,2,0),IF(G$2="least",VLOOKUP(G58,'Key 1'!$A:$C,3,0),0)))</f>
        <v/>
      </c>
      <c r="BL58" s="9" t="str">
        <f>IF($BH58="","",IF(H$2="most",VLOOKUP(H58,'Key 1'!$A:$B,2,0),IF(H$2="least",VLOOKUP(H58,'Key 1'!$A:$C,3,0),0)))</f>
        <v/>
      </c>
      <c r="BM58" s="9" t="str">
        <f>IF($BH58="","",IF(I$2="most",VLOOKUP(I58,'Key 1'!$A:$B,2,0),IF(I$2="least",VLOOKUP(I58,'Key 1'!$A:$C,3,0),0)))</f>
        <v/>
      </c>
      <c r="BN58" s="9" t="str">
        <f>IF($BH58="","",IF(J$2="most",VLOOKUP(J58,'Key 1'!$A:$B,2,0),IF(J$2="least",VLOOKUP(J58,'Key 1'!$A:$C,3,0),0)))</f>
        <v/>
      </c>
      <c r="BO58" s="9" t="str">
        <f>IF($BH58="","",IF(K$2="most",VLOOKUP(K58,'Key 1'!$A:$B,2,0),IF(K$2="least",VLOOKUP(K58,'Key 1'!$A:$C,3,0),0)))</f>
        <v/>
      </c>
      <c r="BP58" s="9" t="str">
        <f>IF($BH58="","",IF(L$2="most",VLOOKUP(L58,'Key 1'!$A:$B,2,0),IF(L$2="least",VLOOKUP(L58,'Key 1'!$A:$C,3,0),0)))</f>
        <v/>
      </c>
      <c r="BQ58" s="9" t="str">
        <f>IF($BH58="","",IF(M$2="most",VLOOKUP(M58,'Key 1'!$A:$B,2,0),IF(M$2="least",VLOOKUP(M58,'Key 1'!$A:$C,3,0),0)))</f>
        <v/>
      </c>
      <c r="BR58" s="9" t="str">
        <f>IF($BH58="","",IF(N$2="most",VLOOKUP(N58,'Key 1'!$A:$B,2,0),IF(N$2="least",VLOOKUP(N58,'Key 1'!$A:$C,3,0),0)))</f>
        <v/>
      </c>
      <c r="BS58" s="9" t="str">
        <f>IF($BH58="","",IF(O$2="most",VLOOKUP(O58,'Key 1'!$A:$B,2,0),IF(O$2="least",VLOOKUP(O58,'Key 1'!$A:$C,3,0),0)))</f>
        <v/>
      </c>
      <c r="BT58" s="9" t="str">
        <f>IF($BH58="","",IF(P$2="most",VLOOKUP(P58,'Key 1'!$A:$B,2,0),IF(P$2="least",VLOOKUP(P58,'Key 1'!$A:$C,3,0),0)))</f>
        <v/>
      </c>
      <c r="BU58" s="9" t="str">
        <f>IF($BH58="","",IF(Q$2="most",VLOOKUP(Q58,'Key 1'!$A:$B,2,0),IF(Q$2="least",VLOOKUP(Q58,'Key 1'!$A:$C,3,0),0)))</f>
        <v/>
      </c>
      <c r="BV58" s="9" t="str">
        <f>IF($BH58="","",IF(R$2="most",VLOOKUP(R58,'Key 1'!$A:$B,2,0),IF(R$2="least",VLOOKUP(R58,'Key 1'!$A:$C,3,0),0)))</f>
        <v/>
      </c>
      <c r="BW58" s="9" t="str">
        <f>IF($BH58="","",IF(S$2="most",VLOOKUP(S58,'Key 1'!$A:$B,2,0),IF(S$2="least",VLOOKUP(S58,'Key 1'!$A:$C,3,0),0)))</f>
        <v/>
      </c>
      <c r="BX58" s="9" t="str">
        <f>IF($BH58="","",IF(T$2="most",VLOOKUP(T58,'Key 1'!$A:$B,2,0),IF(T$2="least",VLOOKUP(T58,'Key 1'!$A:$C,3,0),0)))</f>
        <v/>
      </c>
      <c r="BY58" s="9" t="str">
        <f>IF($BH58="","",IF(U$2="most",VLOOKUP(U58,'Key 1'!$A:$B,2,0),IF(U$2="least",VLOOKUP(U58,'Key 1'!$A:$C,3,0),0)))</f>
        <v/>
      </c>
      <c r="BZ58" s="9" t="str">
        <f>IF($BH58="","",IF(V$2="most",VLOOKUP(V58,'Key 1'!$A:$B,2,0),IF(V$2="least",VLOOKUP(V58,'Key 1'!$A:$C,3,0),0)))</f>
        <v/>
      </c>
      <c r="CA58" s="9" t="str">
        <f>IF($BH58="","",IF(W$2="most",VLOOKUP(W58,'Key 1'!$A:$B,2,0),IF(W$2="least",VLOOKUP(W58,'Key 1'!$A:$C,3,0),0)))</f>
        <v/>
      </c>
      <c r="CB58" s="9" t="str">
        <f>IF($BH58="","",IF(X$2="most",VLOOKUP(X58,'Key 1'!$A:$B,2,0),IF(X$2="least",VLOOKUP(X58,'Key 1'!$A:$C,3,0),0)))</f>
        <v/>
      </c>
      <c r="CC58" s="9" t="str">
        <f>IF($BH58="","",IF(Y$2="most",VLOOKUP(Y58,'Key 1'!$A:$B,2,0),IF(Y$2="least",VLOOKUP(Y58,'Key 1'!$A:$C,3,0),0)))</f>
        <v/>
      </c>
      <c r="CD58" s="9" t="str">
        <f>IF($BH58="","",IF(Z$2="most",VLOOKUP(Z58,'Key 1'!$A:$B,2,0),IF(Z$2="least",VLOOKUP(Z58,'Key 1'!$A:$C,3,0),0)))</f>
        <v/>
      </c>
      <c r="CE58" s="9" t="str">
        <f>IF($BH58="","",IF(AA$2="most",VLOOKUP(AA58,'Key 1'!$A:$B,2,0),IF(AA$2="least",VLOOKUP(AA58,'Key 1'!$A:$C,3,0),0)))</f>
        <v/>
      </c>
      <c r="CF58" s="9" t="str">
        <f>IF($BH58="","",IF(AB$2="most",VLOOKUP(AB58,'Key 1'!$A:$B,2,0),IF(AB$2="least",VLOOKUP(AB58,'Key 1'!$A:$C,3,0),0)))</f>
        <v/>
      </c>
      <c r="CG58" s="9" t="str">
        <f>IF($BH58="","",IF(AC$2="most",VLOOKUP(AC58,'Key 1'!$A:$B,2,0),IF(AC$2="least",VLOOKUP(AC58,'Key 1'!$A:$C,3,0),0)))</f>
        <v/>
      </c>
      <c r="CH58" s="9" t="str">
        <f>IF($BH58="","",IF(AD$2="most",VLOOKUP(AD58,'Key 1'!$A:$B,2,0),IF(AD$2="least",VLOOKUP(AD58,'Key 1'!$A:$C,3,0),0)))</f>
        <v/>
      </c>
      <c r="CI58" s="9" t="str">
        <f>IF($BH58="","",IF(AE$2="most",VLOOKUP(AE58,'Key 1'!$A:$B,2,0),IF(AE$2="least",VLOOKUP(AE58,'Key 1'!$A:$C,3,0),0)))</f>
        <v/>
      </c>
      <c r="CJ58" s="9" t="str">
        <f>IF($BH58="","",IF(AF$2="most",VLOOKUP(AF58,'Key 1'!$A:$B,2,0),IF(AF$2="least",VLOOKUP(AF58,'Key 1'!$A:$C,3,0),0)))</f>
        <v/>
      </c>
      <c r="CK58" s="9" t="str">
        <f>IF($BH58="","",IF(AG$2="most",VLOOKUP(AG58,'Key 1'!$A:$B,2,0),IF(AG$2="least",VLOOKUP(AG58,'Key 1'!$A:$C,3,0),0)))</f>
        <v/>
      </c>
      <c r="CL58" s="9" t="str">
        <f>IF($BH58="","",IF(AH$2="most",VLOOKUP(AH58,'Key 1'!$A:$B,2,0),IF(AH$2="least",VLOOKUP(AH58,'Key 1'!$A:$C,3,0),0)))</f>
        <v/>
      </c>
      <c r="CM58" s="9" t="str">
        <f>IF($BH58="","",IF(AI$2="most",VLOOKUP(AI58,'Key 1'!$A:$B,2,0),IF(AI$2="least",VLOOKUP(AI58,'Key 1'!$A:$C,3,0),0)))</f>
        <v/>
      </c>
      <c r="CN58" s="9" t="str">
        <f>IF($BH58="","",IF(AJ$2="most",VLOOKUP(AJ58,'Key 1'!$A:$B,2,0),IF(AJ$2="least",VLOOKUP(AJ58,'Key 1'!$A:$C,3,0),0)))</f>
        <v/>
      </c>
      <c r="CO58" s="9" t="str">
        <f>IF($BH58="","",IF(AK$2="most",VLOOKUP(AK58,'Key 1'!$A:$B,2,0),IF(AK$2="least",VLOOKUP(AK58,'Key 1'!$A:$C,3,0),0)))</f>
        <v/>
      </c>
      <c r="CP58" s="9" t="str">
        <f>IF($BH58="","",IF(AL$2="most",VLOOKUP(AL58,'Key 1'!$A:$B,2,0),IF(AL$2="least",VLOOKUP(AL58,'Key 1'!$A:$C,3,0),0)))</f>
        <v/>
      </c>
      <c r="CQ58" s="9" t="str">
        <f>IF($BH58="","",IF(AM$2="most",VLOOKUP(AM58,'Key 1'!$A:$B,2,0),IF(AM$2="least",VLOOKUP(AM58,'Key 1'!$A:$C,3,0),0)))</f>
        <v/>
      </c>
      <c r="CR58" s="9" t="str">
        <f>IF($BH58="","",IF(AN$2="most",VLOOKUP(AN58,'Key 1'!$A:$B,2,0),IF(AN$2="least",VLOOKUP(AN58,'Key 1'!$A:$C,3,0),0)))</f>
        <v/>
      </c>
      <c r="CS58" s="9" t="str">
        <f>IF($BH58="","",IF(AO$2="most",VLOOKUP(AO58,'Key 1'!$A:$B,2,0),IF(AO$2="least",VLOOKUP(AO58,'Key 1'!$A:$C,3,0),0)))</f>
        <v/>
      </c>
      <c r="CT58" s="9" t="str">
        <f>IF($BH58="","",IF(AP$2="most",VLOOKUP(AP58,'Key 1'!$A:$B,2,0),IF(AP$2="least",VLOOKUP(AP58,'Key 1'!$A:$C,3,0),0)))</f>
        <v/>
      </c>
      <c r="CU58" s="9" t="str">
        <f>IF($BH58="","",IF(AQ$2="most",VLOOKUP(AQ58,'Key 1'!$A:$B,2,0),IF(AQ$2="least",VLOOKUP(AQ58,'Key 1'!$A:$C,3,0),0)))</f>
        <v/>
      </c>
      <c r="CV58" s="9" t="str">
        <f>IF($BH58="","",IF(AR$2="most",VLOOKUP(AR58,'Key 1'!$A:$B,2,0),IF(AR$2="least",VLOOKUP(AR58,'Key 1'!$A:$C,3,0),0)))</f>
        <v/>
      </c>
      <c r="CW58" s="9" t="str">
        <f>IF($BH58="","",IF(AS$2="most",VLOOKUP(AS58,'Key 1'!$A:$B,2,0),IF(AS$2="least",VLOOKUP(AS58,'Key 1'!$A:$C,3,0),0)))</f>
        <v/>
      </c>
      <c r="CX58" s="9" t="str">
        <f>IF($BH58="","",IF(AT$2="most",VLOOKUP(AT58,'Key 1'!$A:$B,2,0),IF(AT$2="least",VLOOKUP(AT58,'Key 1'!$A:$C,3,0),0)))</f>
        <v/>
      </c>
      <c r="CY58" s="9" t="str">
        <f>IF($BH58="","",IF(AU$2="most",VLOOKUP(AU58,'Key 1'!$A:$B,2,0),IF(AU$2="least",VLOOKUP(AU58,'Key 1'!$A:$C,3,0),0)))</f>
        <v/>
      </c>
      <c r="CZ58" s="9" t="str">
        <f>IF($BH58="","",IF(AV$2="most",VLOOKUP(AV58,'Key 1'!$A:$B,2,0),IF(AV$2="least",VLOOKUP(AV58,'Key 1'!$A:$C,3,0),0)))</f>
        <v/>
      </c>
      <c r="DA58" s="9" t="str">
        <f>IF($BH58="","",IF(AW$2="most",VLOOKUP(AW58,'Key 1'!$A:$B,2,0),IF(AW$2="least",VLOOKUP(AW58,'Key 1'!$A:$C,3,0),0)))</f>
        <v/>
      </c>
      <c r="DB58" s="9" t="str">
        <f>IF($BH58="","",IF(AX$2="most",VLOOKUP(AX58,'Key 1'!$A:$B,2,0),IF(AX$2="least",VLOOKUP(AX58,'Key 1'!$A:$C,3,0),0)))</f>
        <v/>
      </c>
      <c r="DC58" s="9" t="str">
        <f>IF($BH58="","",IF(AY$2="most",VLOOKUP(AY58,'Key 1'!$A:$B,2,0),IF(AY$2="least",VLOOKUP(AY58,'Key 1'!$A:$C,3,0),0)))</f>
        <v/>
      </c>
      <c r="DD58" s="9" t="str">
        <f>IF($BH58="","",IF(AZ$2="most",VLOOKUP(AZ58,'Key 1'!$A:$B,2,0),IF(AZ$2="least",VLOOKUP(AZ58,'Key 1'!$A:$C,3,0),0)))</f>
        <v/>
      </c>
      <c r="DE58" s="9" t="str">
        <f>IF($BH58="","",IF(BA$2="most",VLOOKUP(BA58,'Key 1'!$A:$B,2,0),IF(BA$2="least",VLOOKUP(BA58,'Key 1'!$A:$C,3,0),0)))</f>
        <v/>
      </c>
      <c r="DF58" s="9" t="str">
        <f>IF($BH58="","",IF(BB$2="most",VLOOKUP(BB58,'Key 1'!$A:$B,2,0),IF(BB$2="least",VLOOKUP(BB58,'Key 1'!$A:$C,3,0),0)))</f>
        <v/>
      </c>
      <c r="DG58" s="9" t="str">
        <f>IF($BH58="","",IF(BC$2="most",VLOOKUP(BC58,'Key 1'!$A:$B,2,0),IF(BC$2="least",VLOOKUP(BC58,'Key 1'!$A:$C,3,0),0)))</f>
        <v/>
      </c>
      <c r="DH58" s="9" t="str">
        <f>IF($BH58="","",IF(BD$2="most",VLOOKUP(BD58,'Key 1'!$A:$B,2,0),IF(BD$2="least",VLOOKUP(BD58,'Key 1'!$A:$C,3,0),0)))</f>
        <v/>
      </c>
      <c r="DI58" s="9" t="str">
        <f>IF($BH58="","",IF(BE$2="most",VLOOKUP(BE58,'Key 1'!$A:$B,2,0),IF(BE$2="least",VLOOKUP(BE58,'Key 1'!$A:$C,3,0),0)))</f>
        <v/>
      </c>
      <c r="DJ58" s="9" t="str">
        <f>IF($BH58="","",IF(BF$2="most",VLOOKUP(BF58,'Key 1'!$A:$B,2,0),IF(BF$2="least",VLOOKUP(BF58,'Key 1'!$A:$C,3,0),0)))</f>
        <v/>
      </c>
      <c r="DK58" s="9" t="str">
        <f>IF($BH58="","",IF(BG$2="most",VLOOKUP(BG58,'Key 1'!$A:$B,2,0),IF(BG$2="least",VLOOKUP(BG58,'Key 1'!$A:$C,3,0),0)))</f>
        <v/>
      </c>
      <c r="DL58" s="9" t="str">
        <f>IF($BH58="","",IF(BH$2="most",VLOOKUP(BH58,'Key 1'!$A:$B,2,0),IF(BH$2="least",VLOOKUP(BH58,'Key 1'!$A:$C,3,0),0)))</f>
        <v/>
      </c>
      <c r="DM58" s="9">
        <f t="shared" si="50"/>
        <v>0</v>
      </c>
      <c r="DN58" s="9">
        <f t="shared" si="51"/>
        <v>0</v>
      </c>
      <c r="DO58" s="9">
        <f t="shared" si="52"/>
        <v>0</v>
      </c>
      <c r="DP58" s="9">
        <f t="shared" si="53"/>
        <v>0</v>
      </c>
      <c r="DQ58" s="9">
        <f t="shared" si="54"/>
        <v>0</v>
      </c>
      <c r="DR58" s="9">
        <f t="shared" si="55"/>
        <v>0</v>
      </c>
      <c r="DS58" s="9">
        <f t="shared" si="56"/>
        <v>0</v>
      </c>
      <c r="DT58" s="9">
        <f t="shared" si="57"/>
        <v>0</v>
      </c>
      <c r="DU58" s="9">
        <f t="shared" si="58"/>
        <v>0</v>
      </c>
      <c r="DV58" s="9">
        <f t="shared" si="59"/>
        <v>0</v>
      </c>
    </row>
    <row r="59" spans="1:126"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9" t="str">
        <f>IF($BH59="","",IF(E$2="most",VLOOKUP(E59,'Key 1'!$A:$B,2,0),IF(E$2="least",VLOOKUP(E59,'Key 1'!$A:$C,3,0),0)))</f>
        <v/>
      </c>
      <c r="BJ59" s="9" t="str">
        <f>IF($BH59="","",IF(F$2="most",VLOOKUP(F59,'Key 1'!$A:$B,2,0),IF(F$2="least",VLOOKUP(F59,'Key 1'!$A:$C,3,0),0)))</f>
        <v/>
      </c>
      <c r="BK59" s="9" t="str">
        <f>IF($BH59="","",IF(G$2="most",VLOOKUP(G59,'Key 1'!$A:$B,2,0),IF(G$2="least",VLOOKUP(G59,'Key 1'!$A:$C,3,0),0)))</f>
        <v/>
      </c>
      <c r="BL59" s="9" t="str">
        <f>IF($BH59="","",IF(H$2="most",VLOOKUP(H59,'Key 1'!$A:$B,2,0),IF(H$2="least",VLOOKUP(H59,'Key 1'!$A:$C,3,0),0)))</f>
        <v/>
      </c>
      <c r="BM59" s="9" t="str">
        <f>IF($BH59="","",IF(I$2="most",VLOOKUP(I59,'Key 1'!$A:$B,2,0),IF(I$2="least",VLOOKUP(I59,'Key 1'!$A:$C,3,0),0)))</f>
        <v/>
      </c>
      <c r="BN59" s="9" t="str">
        <f>IF($BH59="","",IF(J$2="most",VLOOKUP(J59,'Key 1'!$A:$B,2,0),IF(J$2="least",VLOOKUP(J59,'Key 1'!$A:$C,3,0),0)))</f>
        <v/>
      </c>
      <c r="BO59" s="9" t="str">
        <f>IF($BH59="","",IF(K$2="most",VLOOKUP(K59,'Key 1'!$A:$B,2,0),IF(K$2="least",VLOOKUP(K59,'Key 1'!$A:$C,3,0),0)))</f>
        <v/>
      </c>
      <c r="BP59" s="9" t="str">
        <f>IF($BH59="","",IF(L$2="most",VLOOKUP(L59,'Key 1'!$A:$B,2,0),IF(L$2="least",VLOOKUP(L59,'Key 1'!$A:$C,3,0),0)))</f>
        <v/>
      </c>
      <c r="BQ59" s="9" t="str">
        <f>IF($BH59="","",IF(M$2="most",VLOOKUP(M59,'Key 1'!$A:$B,2,0),IF(M$2="least",VLOOKUP(M59,'Key 1'!$A:$C,3,0),0)))</f>
        <v/>
      </c>
      <c r="BR59" s="9" t="str">
        <f>IF($BH59="","",IF(N$2="most",VLOOKUP(N59,'Key 1'!$A:$B,2,0),IF(N$2="least",VLOOKUP(N59,'Key 1'!$A:$C,3,0),0)))</f>
        <v/>
      </c>
      <c r="BS59" s="9" t="str">
        <f>IF($BH59="","",IF(O$2="most",VLOOKUP(O59,'Key 1'!$A:$B,2,0),IF(O$2="least",VLOOKUP(O59,'Key 1'!$A:$C,3,0),0)))</f>
        <v/>
      </c>
      <c r="BT59" s="9" t="str">
        <f>IF($BH59="","",IF(P$2="most",VLOOKUP(P59,'Key 1'!$A:$B,2,0),IF(P$2="least",VLOOKUP(P59,'Key 1'!$A:$C,3,0),0)))</f>
        <v/>
      </c>
      <c r="BU59" s="9" t="str">
        <f>IF($BH59="","",IF(Q$2="most",VLOOKUP(Q59,'Key 1'!$A:$B,2,0),IF(Q$2="least",VLOOKUP(Q59,'Key 1'!$A:$C,3,0),0)))</f>
        <v/>
      </c>
      <c r="BV59" s="9" t="str">
        <f>IF($BH59="","",IF(R$2="most",VLOOKUP(R59,'Key 1'!$A:$B,2,0),IF(R$2="least",VLOOKUP(R59,'Key 1'!$A:$C,3,0),0)))</f>
        <v/>
      </c>
      <c r="BW59" s="9" t="str">
        <f>IF($BH59="","",IF(S$2="most",VLOOKUP(S59,'Key 1'!$A:$B,2,0),IF(S$2="least",VLOOKUP(S59,'Key 1'!$A:$C,3,0),0)))</f>
        <v/>
      </c>
      <c r="BX59" s="9" t="str">
        <f>IF($BH59="","",IF(T$2="most",VLOOKUP(T59,'Key 1'!$A:$B,2,0),IF(T$2="least",VLOOKUP(T59,'Key 1'!$A:$C,3,0),0)))</f>
        <v/>
      </c>
      <c r="BY59" s="9" t="str">
        <f>IF($BH59="","",IF(U$2="most",VLOOKUP(U59,'Key 1'!$A:$B,2,0),IF(U$2="least",VLOOKUP(U59,'Key 1'!$A:$C,3,0),0)))</f>
        <v/>
      </c>
      <c r="BZ59" s="9" t="str">
        <f>IF($BH59="","",IF(V$2="most",VLOOKUP(V59,'Key 1'!$A:$B,2,0),IF(V$2="least",VLOOKUP(V59,'Key 1'!$A:$C,3,0),0)))</f>
        <v/>
      </c>
      <c r="CA59" s="9" t="str">
        <f>IF($BH59="","",IF(W$2="most",VLOOKUP(W59,'Key 1'!$A:$B,2,0),IF(W$2="least",VLOOKUP(W59,'Key 1'!$A:$C,3,0),0)))</f>
        <v/>
      </c>
      <c r="CB59" s="9" t="str">
        <f>IF($BH59="","",IF(X$2="most",VLOOKUP(X59,'Key 1'!$A:$B,2,0),IF(X$2="least",VLOOKUP(X59,'Key 1'!$A:$C,3,0),0)))</f>
        <v/>
      </c>
      <c r="CC59" s="9" t="str">
        <f>IF($BH59="","",IF(Y$2="most",VLOOKUP(Y59,'Key 1'!$A:$B,2,0),IF(Y$2="least",VLOOKUP(Y59,'Key 1'!$A:$C,3,0),0)))</f>
        <v/>
      </c>
      <c r="CD59" s="9" t="str">
        <f>IF($BH59="","",IF(Z$2="most",VLOOKUP(Z59,'Key 1'!$A:$B,2,0),IF(Z$2="least",VLOOKUP(Z59,'Key 1'!$A:$C,3,0),0)))</f>
        <v/>
      </c>
      <c r="CE59" s="9" t="str">
        <f>IF($BH59="","",IF(AA$2="most",VLOOKUP(AA59,'Key 1'!$A:$B,2,0),IF(AA$2="least",VLOOKUP(AA59,'Key 1'!$A:$C,3,0),0)))</f>
        <v/>
      </c>
      <c r="CF59" s="9" t="str">
        <f>IF($BH59="","",IF(AB$2="most",VLOOKUP(AB59,'Key 1'!$A:$B,2,0),IF(AB$2="least",VLOOKUP(AB59,'Key 1'!$A:$C,3,0),0)))</f>
        <v/>
      </c>
      <c r="CG59" s="9" t="str">
        <f>IF($BH59="","",IF(AC$2="most",VLOOKUP(AC59,'Key 1'!$A:$B,2,0),IF(AC$2="least",VLOOKUP(AC59,'Key 1'!$A:$C,3,0),0)))</f>
        <v/>
      </c>
      <c r="CH59" s="9" t="str">
        <f>IF($BH59="","",IF(AD$2="most",VLOOKUP(AD59,'Key 1'!$A:$B,2,0),IF(AD$2="least",VLOOKUP(AD59,'Key 1'!$A:$C,3,0),0)))</f>
        <v/>
      </c>
      <c r="CI59" s="9" t="str">
        <f>IF($BH59="","",IF(AE$2="most",VLOOKUP(AE59,'Key 1'!$A:$B,2,0),IF(AE$2="least",VLOOKUP(AE59,'Key 1'!$A:$C,3,0),0)))</f>
        <v/>
      </c>
      <c r="CJ59" s="9" t="str">
        <f>IF($BH59="","",IF(AF$2="most",VLOOKUP(AF59,'Key 1'!$A:$B,2,0),IF(AF$2="least",VLOOKUP(AF59,'Key 1'!$A:$C,3,0),0)))</f>
        <v/>
      </c>
      <c r="CK59" s="9" t="str">
        <f>IF($BH59="","",IF(AG$2="most",VLOOKUP(AG59,'Key 1'!$A:$B,2,0),IF(AG$2="least",VLOOKUP(AG59,'Key 1'!$A:$C,3,0),0)))</f>
        <v/>
      </c>
      <c r="CL59" s="9" t="str">
        <f>IF($BH59="","",IF(AH$2="most",VLOOKUP(AH59,'Key 1'!$A:$B,2,0),IF(AH$2="least",VLOOKUP(AH59,'Key 1'!$A:$C,3,0),0)))</f>
        <v/>
      </c>
      <c r="CM59" s="9" t="str">
        <f>IF($BH59="","",IF(AI$2="most",VLOOKUP(AI59,'Key 1'!$A:$B,2,0),IF(AI$2="least",VLOOKUP(AI59,'Key 1'!$A:$C,3,0),0)))</f>
        <v/>
      </c>
      <c r="CN59" s="9" t="str">
        <f>IF($BH59="","",IF(AJ$2="most",VLOOKUP(AJ59,'Key 1'!$A:$B,2,0),IF(AJ$2="least",VLOOKUP(AJ59,'Key 1'!$A:$C,3,0),0)))</f>
        <v/>
      </c>
      <c r="CO59" s="9" t="str">
        <f>IF($BH59="","",IF(AK$2="most",VLOOKUP(AK59,'Key 1'!$A:$B,2,0),IF(AK$2="least",VLOOKUP(AK59,'Key 1'!$A:$C,3,0),0)))</f>
        <v/>
      </c>
      <c r="CP59" s="9" t="str">
        <f>IF($BH59="","",IF(AL$2="most",VLOOKUP(AL59,'Key 1'!$A:$B,2,0),IF(AL$2="least",VLOOKUP(AL59,'Key 1'!$A:$C,3,0),0)))</f>
        <v/>
      </c>
      <c r="CQ59" s="9" t="str">
        <f>IF($BH59="","",IF(AM$2="most",VLOOKUP(AM59,'Key 1'!$A:$B,2,0),IF(AM$2="least",VLOOKUP(AM59,'Key 1'!$A:$C,3,0),0)))</f>
        <v/>
      </c>
      <c r="CR59" s="9" t="str">
        <f>IF($BH59="","",IF(AN$2="most",VLOOKUP(AN59,'Key 1'!$A:$B,2,0),IF(AN$2="least",VLOOKUP(AN59,'Key 1'!$A:$C,3,0),0)))</f>
        <v/>
      </c>
      <c r="CS59" s="9" t="str">
        <f>IF($BH59="","",IF(AO$2="most",VLOOKUP(AO59,'Key 1'!$A:$B,2,0),IF(AO$2="least",VLOOKUP(AO59,'Key 1'!$A:$C,3,0),0)))</f>
        <v/>
      </c>
      <c r="CT59" s="9" t="str">
        <f>IF($BH59="","",IF(AP$2="most",VLOOKUP(AP59,'Key 1'!$A:$B,2,0),IF(AP$2="least",VLOOKUP(AP59,'Key 1'!$A:$C,3,0),0)))</f>
        <v/>
      </c>
      <c r="CU59" s="9" t="str">
        <f>IF($BH59="","",IF(AQ$2="most",VLOOKUP(AQ59,'Key 1'!$A:$B,2,0),IF(AQ$2="least",VLOOKUP(AQ59,'Key 1'!$A:$C,3,0),0)))</f>
        <v/>
      </c>
      <c r="CV59" s="9" t="str">
        <f>IF($BH59="","",IF(AR$2="most",VLOOKUP(AR59,'Key 1'!$A:$B,2,0),IF(AR$2="least",VLOOKUP(AR59,'Key 1'!$A:$C,3,0),0)))</f>
        <v/>
      </c>
      <c r="CW59" s="9" t="str">
        <f>IF($BH59="","",IF(AS$2="most",VLOOKUP(AS59,'Key 1'!$A:$B,2,0),IF(AS$2="least",VLOOKUP(AS59,'Key 1'!$A:$C,3,0),0)))</f>
        <v/>
      </c>
      <c r="CX59" s="9" t="str">
        <f>IF($BH59="","",IF(AT$2="most",VLOOKUP(AT59,'Key 1'!$A:$B,2,0),IF(AT$2="least",VLOOKUP(AT59,'Key 1'!$A:$C,3,0),0)))</f>
        <v/>
      </c>
      <c r="CY59" s="9" t="str">
        <f>IF($BH59="","",IF(AU$2="most",VLOOKUP(AU59,'Key 1'!$A:$B,2,0),IF(AU$2="least",VLOOKUP(AU59,'Key 1'!$A:$C,3,0),0)))</f>
        <v/>
      </c>
      <c r="CZ59" s="9" t="str">
        <f>IF($BH59="","",IF(AV$2="most",VLOOKUP(AV59,'Key 1'!$A:$B,2,0),IF(AV$2="least",VLOOKUP(AV59,'Key 1'!$A:$C,3,0),0)))</f>
        <v/>
      </c>
      <c r="DA59" s="9" t="str">
        <f>IF($BH59="","",IF(AW$2="most",VLOOKUP(AW59,'Key 1'!$A:$B,2,0),IF(AW$2="least",VLOOKUP(AW59,'Key 1'!$A:$C,3,0),0)))</f>
        <v/>
      </c>
      <c r="DB59" s="9" t="str">
        <f>IF($BH59="","",IF(AX$2="most",VLOOKUP(AX59,'Key 1'!$A:$B,2,0),IF(AX$2="least",VLOOKUP(AX59,'Key 1'!$A:$C,3,0),0)))</f>
        <v/>
      </c>
      <c r="DC59" s="9" t="str">
        <f>IF($BH59="","",IF(AY$2="most",VLOOKUP(AY59,'Key 1'!$A:$B,2,0),IF(AY$2="least",VLOOKUP(AY59,'Key 1'!$A:$C,3,0),0)))</f>
        <v/>
      </c>
      <c r="DD59" s="9" t="str">
        <f>IF($BH59="","",IF(AZ$2="most",VLOOKUP(AZ59,'Key 1'!$A:$B,2,0),IF(AZ$2="least",VLOOKUP(AZ59,'Key 1'!$A:$C,3,0),0)))</f>
        <v/>
      </c>
      <c r="DE59" s="9" t="str">
        <f>IF($BH59="","",IF(BA$2="most",VLOOKUP(BA59,'Key 1'!$A:$B,2,0),IF(BA$2="least",VLOOKUP(BA59,'Key 1'!$A:$C,3,0),0)))</f>
        <v/>
      </c>
      <c r="DF59" s="9" t="str">
        <f>IF($BH59="","",IF(BB$2="most",VLOOKUP(BB59,'Key 1'!$A:$B,2,0),IF(BB$2="least",VLOOKUP(BB59,'Key 1'!$A:$C,3,0),0)))</f>
        <v/>
      </c>
      <c r="DG59" s="9" t="str">
        <f>IF($BH59="","",IF(BC$2="most",VLOOKUP(BC59,'Key 1'!$A:$B,2,0),IF(BC$2="least",VLOOKUP(BC59,'Key 1'!$A:$C,3,0),0)))</f>
        <v/>
      </c>
      <c r="DH59" s="9" t="str">
        <f>IF($BH59="","",IF(BD$2="most",VLOOKUP(BD59,'Key 1'!$A:$B,2,0),IF(BD$2="least",VLOOKUP(BD59,'Key 1'!$A:$C,3,0),0)))</f>
        <v/>
      </c>
      <c r="DI59" s="9" t="str">
        <f>IF($BH59="","",IF(BE$2="most",VLOOKUP(BE59,'Key 1'!$A:$B,2,0),IF(BE$2="least",VLOOKUP(BE59,'Key 1'!$A:$C,3,0),0)))</f>
        <v/>
      </c>
      <c r="DJ59" s="9" t="str">
        <f>IF($BH59="","",IF(BF$2="most",VLOOKUP(BF59,'Key 1'!$A:$B,2,0),IF(BF$2="least",VLOOKUP(BF59,'Key 1'!$A:$C,3,0),0)))</f>
        <v/>
      </c>
      <c r="DK59" s="9" t="str">
        <f>IF($BH59="","",IF(BG$2="most",VLOOKUP(BG59,'Key 1'!$A:$B,2,0),IF(BG$2="least",VLOOKUP(BG59,'Key 1'!$A:$C,3,0),0)))</f>
        <v/>
      </c>
      <c r="DL59" s="9" t="str">
        <f>IF($BH59="","",IF(BH$2="most",VLOOKUP(BH59,'Key 1'!$A:$B,2,0),IF(BH$2="least",VLOOKUP(BH59,'Key 1'!$A:$C,3,0),0)))</f>
        <v/>
      </c>
      <c r="DM59" s="9">
        <f t="shared" si="50"/>
        <v>0</v>
      </c>
      <c r="DN59" s="9">
        <f t="shared" si="51"/>
        <v>0</v>
      </c>
      <c r="DO59" s="9">
        <f t="shared" si="52"/>
        <v>0</v>
      </c>
      <c r="DP59" s="9">
        <f t="shared" si="53"/>
        <v>0</v>
      </c>
      <c r="DQ59" s="9">
        <f t="shared" si="54"/>
        <v>0</v>
      </c>
      <c r="DR59" s="9">
        <f t="shared" si="55"/>
        <v>0</v>
      </c>
      <c r="DS59" s="9">
        <f t="shared" si="56"/>
        <v>0</v>
      </c>
      <c r="DT59" s="9">
        <f t="shared" si="57"/>
        <v>0</v>
      </c>
      <c r="DU59" s="9">
        <f t="shared" si="58"/>
        <v>0</v>
      </c>
      <c r="DV59" s="9">
        <f t="shared" si="59"/>
        <v>0</v>
      </c>
    </row>
    <row r="60" spans="1:126"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9" t="str">
        <f>IF($BH60="","",IF(E$2="most",VLOOKUP(E60,'Key 1'!$A:$B,2,0),IF(E$2="least",VLOOKUP(E60,'Key 1'!$A:$C,3,0),0)))</f>
        <v/>
      </c>
      <c r="BJ60" s="9" t="str">
        <f>IF($BH60="","",IF(F$2="most",VLOOKUP(F60,'Key 1'!$A:$B,2,0),IF(F$2="least",VLOOKUP(F60,'Key 1'!$A:$C,3,0),0)))</f>
        <v/>
      </c>
      <c r="BK60" s="9" t="str">
        <f>IF($BH60="","",IF(G$2="most",VLOOKUP(G60,'Key 1'!$A:$B,2,0),IF(G$2="least",VLOOKUP(G60,'Key 1'!$A:$C,3,0),0)))</f>
        <v/>
      </c>
      <c r="BL60" s="9" t="str">
        <f>IF($BH60="","",IF(H$2="most",VLOOKUP(H60,'Key 1'!$A:$B,2,0),IF(H$2="least",VLOOKUP(H60,'Key 1'!$A:$C,3,0),0)))</f>
        <v/>
      </c>
      <c r="BM60" s="9" t="str">
        <f>IF($BH60="","",IF(I$2="most",VLOOKUP(I60,'Key 1'!$A:$B,2,0),IF(I$2="least",VLOOKUP(I60,'Key 1'!$A:$C,3,0),0)))</f>
        <v/>
      </c>
      <c r="BN60" s="9" t="str">
        <f>IF($BH60="","",IF(J$2="most",VLOOKUP(J60,'Key 1'!$A:$B,2,0),IF(J$2="least",VLOOKUP(J60,'Key 1'!$A:$C,3,0),0)))</f>
        <v/>
      </c>
      <c r="BO60" s="9" t="str">
        <f>IF($BH60="","",IF(K$2="most",VLOOKUP(K60,'Key 1'!$A:$B,2,0),IF(K$2="least",VLOOKUP(K60,'Key 1'!$A:$C,3,0),0)))</f>
        <v/>
      </c>
      <c r="BP60" s="9" t="str">
        <f>IF($BH60="","",IF(L$2="most",VLOOKUP(L60,'Key 1'!$A:$B,2,0),IF(L$2="least",VLOOKUP(L60,'Key 1'!$A:$C,3,0),0)))</f>
        <v/>
      </c>
      <c r="BQ60" s="9" t="str">
        <f>IF($BH60="","",IF(M$2="most",VLOOKUP(M60,'Key 1'!$A:$B,2,0),IF(M$2="least",VLOOKUP(M60,'Key 1'!$A:$C,3,0),0)))</f>
        <v/>
      </c>
      <c r="BR60" s="9" t="str">
        <f>IF($BH60="","",IF(N$2="most",VLOOKUP(N60,'Key 1'!$A:$B,2,0),IF(N$2="least",VLOOKUP(N60,'Key 1'!$A:$C,3,0),0)))</f>
        <v/>
      </c>
      <c r="BS60" s="9" t="str">
        <f>IF($BH60="","",IF(O$2="most",VLOOKUP(O60,'Key 1'!$A:$B,2,0),IF(O$2="least",VLOOKUP(O60,'Key 1'!$A:$C,3,0),0)))</f>
        <v/>
      </c>
      <c r="BT60" s="9" t="str">
        <f>IF($BH60="","",IF(P$2="most",VLOOKUP(P60,'Key 1'!$A:$B,2,0),IF(P$2="least",VLOOKUP(P60,'Key 1'!$A:$C,3,0),0)))</f>
        <v/>
      </c>
      <c r="BU60" s="9" t="str">
        <f>IF($BH60="","",IF(Q$2="most",VLOOKUP(Q60,'Key 1'!$A:$B,2,0),IF(Q$2="least",VLOOKUP(Q60,'Key 1'!$A:$C,3,0),0)))</f>
        <v/>
      </c>
      <c r="BV60" s="9" t="str">
        <f>IF($BH60="","",IF(R$2="most",VLOOKUP(R60,'Key 1'!$A:$B,2,0),IF(R$2="least",VLOOKUP(R60,'Key 1'!$A:$C,3,0),0)))</f>
        <v/>
      </c>
      <c r="BW60" s="9" t="str">
        <f>IF($BH60="","",IF(S$2="most",VLOOKUP(S60,'Key 1'!$A:$B,2,0),IF(S$2="least",VLOOKUP(S60,'Key 1'!$A:$C,3,0),0)))</f>
        <v/>
      </c>
      <c r="BX60" s="9" t="str">
        <f>IF($BH60="","",IF(T$2="most",VLOOKUP(T60,'Key 1'!$A:$B,2,0),IF(T$2="least",VLOOKUP(T60,'Key 1'!$A:$C,3,0),0)))</f>
        <v/>
      </c>
      <c r="BY60" s="9" t="str">
        <f>IF($BH60="","",IF(U$2="most",VLOOKUP(U60,'Key 1'!$A:$B,2,0),IF(U$2="least",VLOOKUP(U60,'Key 1'!$A:$C,3,0),0)))</f>
        <v/>
      </c>
      <c r="BZ60" s="9" t="str">
        <f>IF($BH60="","",IF(V$2="most",VLOOKUP(V60,'Key 1'!$A:$B,2,0),IF(V$2="least",VLOOKUP(V60,'Key 1'!$A:$C,3,0),0)))</f>
        <v/>
      </c>
      <c r="CA60" s="9" t="str">
        <f>IF($BH60="","",IF(W$2="most",VLOOKUP(W60,'Key 1'!$A:$B,2,0),IF(W$2="least",VLOOKUP(W60,'Key 1'!$A:$C,3,0),0)))</f>
        <v/>
      </c>
      <c r="CB60" s="9" t="str">
        <f>IF($BH60="","",IF(X$2="most",VLOOKUP(X60,'Key 1'!$A:$B,2,0),IF(X$2="least",VLOOKUP(X60,'Key 1'!$A:$C,3,0),0)))</f>
        <v/>
      </c>
      <c r="CC60" s="9" t="str">
        <f>IF($BH60="","",IF(Y$2="most",VLOOKUP(Y60,'Key 1'!$A:$B,2,0),IF(Y$2="least",VLOOKUP(Y60,'Key 1'!$A:$C,3,0),0)))</f>
        <v/>
      </c>
      <c r="CD60" s="9" t="str">
        <f>IF($BH60="","",IF(Z$2="most",VLOOKUP(Z60,'Key 1'!$A:$B,2,0),IF(Z$2="least",VLOOKUP(Z60,'Key 1'!$A:$C,3,0),0)))</f>
        <v/>
      </c>
      <c r="CE60" s="9" t="str">
        <f>IF($BH60="","",IF(AA$2="most",VLOOKUP(AA60,'Key 1'!$A:$B,2,0),IF(AA$2="least",VLOOKUP(AA60,'Key 1'!$A:$C,3,0),0)))</f>
        <v/>
      </c>
      <c r="CF60" s="9" t="str">
        <f>IF($BH60="","",IF(AB$2="most",VLOOKUP(AB60,'Key 1'!$A:$B,2,0),IF(AB$2="least",VLOOKUP(AB60,'Key 1'!$A:$C,3,0),0)))</f>
        <v/>
      </c>
      <c r="CG60" s="9" t="str">
        <f>IF($BH60="","",IF(AC$2="most",VLOOKUP(AC60,'Key 1'!$A:$B,2,0),IF(AC$2="least",VLOOKUP(AC60,'Key 1'!$A:$C,3,0),0)))</f>
        <v/>
      </c>
      <c r="CH60" s="9" t="str">
        <f>IF($BH60="","",IF(AD$2="most",VLOOKUP(AD60,'Key 1'!$A:$B,2,0),IF(AD$2="least",VLOOKUP(AD60,'Key 1'!$A:$C,3,0),0)))</f>
        <v/>
      </c>
      <c r="CI60" s="9" t="str">
        <f>IF($BH60="","",IF(AE$2="most",VLOOKUP(AE60,'Key 1'!$A:$B,2,0),IF(AE$2="least",VLOOKUP(AE60,'Key 1'!$A:$C,3,0),0)))</f>
        <v/>
      </c>
      <c r="CJ60" s="9" t="str">
        <f>IF($BH60="","",IF(AF$2="most",VLOOKUP(AF60,'Key 1'!$A:$B,2,0),IF(AF$2="least",VLOOKUP(AF60,'Key 1'!$A:$C,3,0),0)))</f>
        <v/>
      </c>
      <c r="CK60" s="9" t="str">
        <f>IF($BH60="","",IF(AG$2="most",VLOOKUP(AG60,'Key 1'!$A:$B,2,0),IF(AG$2="least",VLOOKUP(AG60,'Key 1'!$A:$C,3,0),0)))</f>
        <v/>
      </c>
      <c r="CL60" s="9" t="str">
        <f>IF($BH60="","",IF(AH$2="most",VLOOKUP(AH60,'Key 1'!$A:$B,2,0),IF(AH$2="least",VLOOKUP(AH60,'Key 1'!$A:$C,3,0),0)))</f>
        <v/>
      </c>
      <c r="CM60" s="9" t="str">
        <f>IF($BH60="","",IF(AI$2="most",VLOOKUP(AI60,'Key 1'!$A:$B,2,0),IF(AI$2="least",VLOOKUP(AI60,'Key 1'!$A:$C,3,0),0)))</f>
        <v/>
      </c>
      <c r="CN60" s="9" t="str">
        <f>IF($BH60="","",IF(AJ$2="most",VLOOKUP(AJ60,'Key 1'!$A:$B,2,0),IF(AJ$2="least",VLOOKUP(AJ60,'Key 1'!$A:$C,3,0),0)))</f>
        <v/>
      </c>
      <c r="CO60" s="9" t="str">
        <f>IF($BH60="","",IF(AK$2="most",VLOOKUP(AK60,'Key 1'!$A:$B,2,0),IF(AK$2="least",VLOOKUP(AK60,'Key 1'!$A:$C,3,0),0)))</f>
        <v/>
      </c>
      <c r="CP60" s="9" t="str">
        <f>IF($BH60="","",IF(AL$2="most",VLOOKUP(AL60,'Key 1'!$A:$B,2,0),IF(AL$2="least",VLOOKUP(AL60,'Key 1'!$A:$C,3,0),0)))</f>
        <v/>
      </c>
      <c r="CQ60" s="9" t="str">
        <f>IF($BH60="","",IF(AM$2="most",VLOOKUP(AM60,'Key 1'!$A:$B,2,0),IF(AM$2="least",VLOOKUP(AM60,'Key 1'!$A:$C,3,0),0)))</f>
        <v/>
      </c>
      <c r="CR60" s="9" t="str">
        <f>IF($BH60="","",IF(AN$2="most",VLOOKUP(AN60,'Key 1'!$A:$B,2,0),IF(AN$2="least",VLOOKUP(AN60,'Key 1'!$A:$C,3,0),0)))</f>
        <v/>
      </c>
      <c r="CS60" s="9" t="str">
        <f>IF($BH60="","",IF(AO$2="most",VLOOKUP(AO60,'Key 1'!$A:$B,2,0),IF(AO$2="least",VLOOKUP(AO60,'Key 1'!$A:$C,3,0),0)))</f>
        <v/>
      </c>
      <c r="CT60" s="9" t="str">
        <f>IF($BH60="","",IF(AP$2="most",VLOOKUP(AP60,'Key 1'!$A:$B,2,0),IF(AP$2="least",VLOOKUP(AP60,'Key 1'!$A:$C,3,0),0)))</f>
        <v/>
      </c>
      <c r="CU60" s="9" t="str">
        <f>IF($BH60="","",IF(AQ$2="most",VLOOKUP(AQ60,'Key 1'!$A:$B,2,0),IF(AQ$2="least",VLOOKUP(AQ60,'Key 1'!$A:$C,3,0),0)))</f>
        <v/>
      </c>
      <c r="CV60" s="9" t="str">
        <f>IF($BH60="","",IF(AR$2="most",VLOOKUP(AR60,'Key 1'!$A:$B,2,0),IF(AR$2="least",VLOOKUP(AR60,'Key 1'!$A:$C,3,0),0)))</f>
        <v/>
      </c>
      <c r="CW60" s="9" t="str">
        <f>IF($BH60="","",IF(AS$2="most",VLOOKUP(AS60,'Key 1'!$A:$B,2,0),IF(AS$2="least",VLOOKUP(AS60,'Key 1'!$A:$C,3,0),0)))</f>
        <v/>
      </c>
      <c r="CX60" s="9" t="str">
        <f>IF($BH60="","",IF(AT$2="most",VLOOKUP(AT60,'Key 1'!$A:$B,2,0),IF(AT$2="least",VLOOKUP(AT60,'Key 1'!$A:$C,3,0),0)))</f>
        <v/>
      </c>
      <c r="CY60" s="9" t="str">
        <f>IF($BH60="","",IF(AU$2="most",VLOOKUP(AU60,'Key 1'!$A:$B,2,0),IF(AU$2="least",VLOOKUP(AU60,'Key 1'!$A:$C,3,0),0)))</f>
        <v/>
      </c>
      <c r="CZ60" s="9" t="str">
        <f>IF($BH60="","",IF(AV$2="most",VLOOKUP(AV60,'Key 1'!$A:$B,2,0),IF(AV$2="least",VLOOKUP(AV60,'Key 1'!$A:$C,3,0),0)))</f>
        <v/>
      </c>
      <c r="DA60" s="9" t="str">
        <f>IF($BH60="","",IF(AW$2="most",VLOOKUP(AW60,'Key 1'!$A:$B,2,0),IF(AW$2="least",VLOOKUP(AW60,'Key 1'!$A:$C,3,0),0)))</f>
        <v/>
      </c>
      <c r="DB60" s="9" t="str">
        <f>IF($BH60="","",IF(AX$2="most",VLOOKUP(AX60,'Key 1'!$A:$B,2,0),IF(AX$2="least",VLOOKUP(AX60,'Key 1'!$A:$C,3,0),0)))</f>
        <v/>
      </c>
      <c r="DC60" s="9" t="str">
        <f>IF($BH60="","",IF(AY$2="most",VLOOKUP(AY60,'Key 1'!$A:$B,2,0),IF(AY$2="least",VLOOKUP(AY60,'Key 1'!$A:$C,3,0),0)))</f>
        <v/>
      </c>
      <c r="DD60" s="9" t="str">
        <f>IF($BH60="","",IF(AZ$2="most",VLOOKUP(AZ60,'Key 1'!$A:$B,2,0),IF(AZ$2="least",VLOOKUP(AZ60,'Key 1'!$A:$C,3,0),0)))</f>
        <v/>
      </c>
      <c r="DE60" s="9" t="str">
        <f>IF($BH60="","",IF(BA$2="most",VLOOKUP(BA60,'Key 1'!$A:$B,2,0),IF(BA$2="least",VLOOKUP(BA60,'Key 1'!$A:$C,3,0),0)))</f>
        <v/>
      </c>
      <c r="DF60" s="9" t="str">
        <f>IF($BH60="","",IF(BB$2="most",VLOOKUP(BB60,'Key 1'!$A:$B,2,0),IF(BB$2="least",VLOOKUP(BB60,'Key 1'!$A:$C,3,0),0)))</f>
        <v/>
      </c>
      <c r="DG60" s="9" t="str">
        <f>IF($BH60="","",IF(BC$2="most",VLOOKUP(BC60,'Key 1'!$A:$B,2,0),IF(BC$2="least",VLOOKUP(BC60,'Key 1'!$A:$C,3,0),0)))</f>
        <v/>
      </c>
      <c r="DH60" s="9" t="str">
        <f>IF($BH60="","",IF(BD$2="most",VLOOKUP(BD60,'Key 1'!$A:$B,2,0),IF(BD$2="least",VLOOKUP(BD60,'Key 1'!$A:$C,3,0),0)))</f>
        <v/>
      </c>
      <c r="DI60" s="9" t="str">
        <f>IF($BH60="","",IF(BE$2="most",VLOOKUP(BE60,'Key 1'!$A:$B,2,0),IF(BE$2="least",VLOOKUP(BE60,'Key 1'!$A:$C,3,0),0)))</f>
        <v/>
      </c>
      <c r="DJ60" s="9" t="str">
        <f>IF($BH60="","",IF(BF$2="most",VLOOKUP(BF60,'Key 1'!$A:$B,2,0),IF(BF$2="least",VLOOKUP(BF60,'Key 1'!$A:$C,3,0),0)))</f>
        <v/>
      </c>
      <c r="DK60" s="9" t="str">
        <f>IF($BH60="","",IF(BG$2="most",VLOOKUP(BG60,'Key 1'!$A:$B,2,0),IF(BG$2="least",VLOOKUP(BG60,'Key 1'!$A:$C,3,0),0)))</f>
        <v/>
      </c>
      <c r="DL60" s="9" t="str">
        <f>IF($BH60="","",IF(BH$2="most",VLOOKUP(BH60,'Key 1'!$A:$B,2,0),IF(BH$2="least",VLOOKUP(BH60,'Key 1'!$A:$C,3,0),0)))</f>
        <v/>
      </c>
      <c r="DM60" s="9">
        <f t="shared" si="50"/>
        <v>0</v>
      </c>
      <c r="DN60" s="9">
        <f t="shared" si="51"/>
        <v>0</v>
      </c>
      <c r="DO60" s="9">
        <f t="shared" si="52"/>
        <v>0</v>
      </c>
      <c r="DP60" s="9">
        <f t="shared" si="53"/>
        <v>0</v>
      </c>
      <c r="DQ60" s="9">
        <f t="shared" si="54"/>
        <v>0</v>
      </c>
      <c r="DR60" s="9">
        <f t="shared" si="55"/>
        <v>0</v>
      </c>
      <c r="DS60" s="9">
        <f t="shared" si="56"/>
        <v>0</v>
      </c>
      <c r="DT60" s="9">
        <f t="shared" si="57"/>
        <v>0</v>
      </c>
      <c r="DU60" s="9">
        <f t="shared" si="58"/>
        <v>0</v>
      </c>
      <c r="DV60" s="9">
        <f t="shared" si="59"/>
        <v>0</v>
      </c>
    </row>
    <row r="61" spans="1:126"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9" t="str">
        <f>IF($BH61="","",IF(E$2="most",VLOOKUP(E61,'Key 1'!$A:$B,2,0),IF(E$2="least",VLOOKUP(E61,'Key 1'!$A:$C,3,0),0)))</f>
        <v/>
      </c>
      <c r="BJ61" s="9" t="str">
        <f>IF($BH61="","",IF(F$2="most",VLOOKUP(F61,'Key 1'!$A:$B,2,0),IF(F$2="least",VLOOKUP(F61,'Key 1'!$A:$C,3,0),0)))</f>
        <v/>
      </c>
      <c r="BK61" s="9" t="str">
        <f>IF($BH61="","",IF(G$2="most",VLOOKUP(G61,'Key 1'!$A:$B,2,0),IF(G$2="least",VLOOKUP(G61,'Key 1'!$A:$C,3,0),0)))</f>
        <v/>
      </c>
      <c r="BL61" s="9" t="str">
        <f>IF($BH61="","",IF(H$2="most",VLOOKUP(H61,'Key 1'!$A:$B,2,0),IF(H$2="least",VLOOKUP(H61,'Key 1'!$A:$C,3,0),0)))</f>
        <v/>
      </c>
      <c r="BM61" s="9" t="str">
        <f>IF($BH61="","",IF(I$2="most",VLOOKUP(I61,'Key 1'!$A:$B,2,0),IF(I$2="least",VLOOKUP(I61,'Key 1'!$A:$C,3,0),0)))</f>
        <v/>
      </c>
      <c r="BN61" s="9" t="str">
        <f>IF($BH61="","",IF(J$2="most",VLOOKUP(J61,'Key 1'!$A:$B,2,0),IF(J$2="least",VLOOKUP(J61,'Key 1'!$A:$C,3,0),0)))</f>
        <v/>
      </c>
      <c r="BO61" s="9" t="str">
        <f>IF($BH61="","",IF(K$2="most",VLOOKUP(K61,'Key 1'!$A:$B,2,0),IF(K$2="least",VLOOKUP(K61,'Key 1'!$A:$C,3,0),0)))</f>
        <v/>
      </c>
      <c r="BP61" s="9" t="str">
        <f>IF($BH61="","",IF(L$2="most",VLOOKUP(L61,'Key 1'!$A:$B,2,0),IF(L$2="least",VLOOKUP(L61,'Key 1'!$A:$C,3,0),0)))</f>
        <v/>
      </c>
      <c r="BQ61" s="9" t="str">
        <f>IF($BH61="","",IF(M$2="most",VLOOKUP(M61,'Key 1'!$A:$B,2,0),IF(M$2="least",VLOOKUP(M61,'Key 1'!$A:$C,3,0),0)))</f>
        <v/>
      </c>
      <c r="BR61" s="9" t="str">
        <f>IF($BH61="","",IF(N$2="most",VLOOKUP(N61,'Key 1'!$A:$B,2,0),IF(N$2="least",VLOOKUP(N61,'Key 1'!$A:$C,3,0),0)))</f>
        <v/>
      </c>
      <c r="BS61" s="9" t="str">
        <f>IF($BH61="","",IF(O$2="most",VLOOKUP(O61,'Key 1'!$A:$B,2,0),IF(O$2="least",VLOOKUP(O61,'Key 1'!$A:$C,3,0),0)))</f>
        <v/>
      </c>
      <c r="BT61" s="9" t="str">
        <f>IF($BH61="","",IF(P$2="most",VLOOKUP(P61,'Key 1'!$A:$B,2,0),IF(P$2="least",VLOOKUP(P61,'Key 1'!$A:$C,3,0),0)))</f>
        <v/>
      </c>
      <c r="BU61" s="9" t="str">
        <f>IF($BH61="","",IF(Q$2="most",VLOOKUP(Q61,'Key 1'!$A:$B,2,0),IF(Q$2="least",VLOOKUP(Q61,'Key 1'!$A:$C,3,0),0)))</f>
        <v/>
      </c>
      <c r="BV61" s="9" t="str">
        <f>IF($BH61="","",IF(R$2="most",VLOOKUP(R61,'Key 1'!$A:$B,2,0),IF(R$2="least",VLOOKUP(R61,'Key 1'!$A:$C,3,0),0)))</f>
        <v/>
      </c>
      <c r="BW61" s="9" t="str">
        <f>IF($BH61="","",IF(S$2="most",VLOOKUP(S61,'Key 1'!$A:$B,2,0),IF(S$2="least",VLOOKUP(S61,'Key 1'!$A:$C,3,0),0)))</f>
        <v/>
      </c>
      <c r="BX61" s="9" t="str">
        <f>IF($BH61="","",IF(T$2="most",VLOOKUP(T61,'Key 1'!$A:$B,2,0),IF(T$2="least",VLOOKUP(T61,'Key 1'!$A:$C,3,0),0)))</f>
        <v/>
      </c>
      <c r="BY61" s="9" t="str">
        <f>IF($BH61="","",IF(U$2="most",VLOOKUP(U61,'Key 1'!$A:$B,2,0),IF(U$2="least",VLOOKUP(U61,'Key 1'!$A:$C,3,0),0)))</f>
        <v/>
      </c>
      <c r="BZ61" s="9" t="str">
        <f>IF($BH61="","",IF(V$2="most",VLOOKUP(V61,'Key 1'!$A:$B,2,0),IF(V$2="least",VLOOKUP(V61,'Key 1'!$A:$C,3,0),0)))</f>
        <v/>
      </c>
      <c r="CA61" s="9" t="str">
        <f>IF($BH61="","",IF(W$2="most",VLOOKUP(W61,'Key 1'!$A:$B,2,0),IF(W$2="least",VLOOKUP(W61,'Key 1'!$A:$C,3,0),0)))</f>
        <v/>
      </c>
      <c r="CB61" s="9" t="str">
        <f>IF($BH61="","",IF(X$2="most",VLOOKUP(X61,'Key 1'!$A:$B,2,0),IF(X$2="least",VLOOKUP(X61,'Key 1'!$A:$C,3,0),0)))</f>
        <v/>
      </c>
      <c r="CC61" s="9" t="str">
        <f>IF($BH61="","",IF(Y$2="most",VLOOKUP(Y61,'Key 1'!$A:$B,2,0),IF(Y$2="least",VLOOKUP(Y61,'Key 1'!$A:$C,3,0),0)))</f>
        <v/>
      </c>
      <c r="CD61" s="9" t="str">
        <f>IF($BH61="","",IF(Z$2="most",VLOOKUP(Z61,'Key 1'!$A:$B,2,0),IF(Z$2="least",VLOOKUP(Z61,'Key 1'!$A:$C,3,0),0)))</f>
        <v/>
      </c>
      <c r="CE61" s="9" t="str">
        <f>IF($BH61="","",IF(AA$2="most",VLOOKUP(AA61,'Key 1'!$A:$B,2,0),IF(AA$2="least",VLOOKUP(AA61,'Key 1'!$A:$C,3,0),0)))</f>
        <v/>
      </c>
      <c r="CF61" s="9" t="str">
        <f>IF($BH61="","",IF(AB$2="most",VLOOKUP(AB61,'Key 1'!$A:$B,2,0),IF(AB$2="least",VLOOKUP(AB61,'Key 1'!$A:$C,3,0),0)))</f>
        <v/>
      </c>
      <c r="CG61" s="9" t="str">
        <f>IF($BH61="","",IF(AC$2="most",VLOOKUP(AC61,'Key 1'!$A:$B,2,0),IF(AC$2="least",VLOOKUP(AC61,'Key 1'!$A:$C,3,0),0)))</f>
        <v/>
      </c>
      <c r="CH61" s="9" t="str">
        <f>IF($BH61="","",IF(AD$2="most",VLOOKUP(AD61,'Key 1'!$A:$B,2,0),IF(AD$2="least",VLOOKUP(AD61,'Key 1'!$A:$C,3,0),0)))</f>
        <v/>
      </c>
      <c r="CI61" s="9" t="str">
        <f>IF($BH61="","",IF(AE$2="most",VLOOKUP(AE61,'Key 1'!$A:$B,2,0),IF(AE$2="least",VLOOKUP(AE61,'Key 1'!$A:$C,3,0),0)))</f>
        <v/>
      </c>
      <c r="CJ61" s="9" t="str">
        <f>IF($BH61="","",IF(AF$2="most",VLOOKUP(AF61,'Key 1'!$A:$B,2,0),IF(AF$2="least",VLOOKUP(AF61,'Key 1'!$A:$C,3,0),0)))</f>
        <v/>
      </c>
      <c r="CK61" s="9" t="str">
        <f>IF($BH61="","",IF(AG$2="most",VLOOKUP(AG61,'Key 1'!$A:$B,2,0),IF(AG$2="least",VLOOKUP(AG61,'Key 1'!$A:$C,3,0),0)))</f>
        <v/>
      </c>
      <c r="CL61" s="9" t="str">
        <f>IF($BH61="","",IF(AH$2="most",VLOOKUP(AH61,'Key 1'!$A:$B,2,0),IF(AH$2="least",VLOOKUP(AH61,'Key 1'!$A:$C,3,0),0)))</f>
        <v/>
      </c>
      <c r="CM61" s="9" t="str">
        <f>IF($BH61="","",IF(AI$2="most",VLOOKUP(AI61,'Key 1'!$A:$B,2,0),IF(AI$2="least",VLOOKUP(AI61,'Key 1'!$A:$C,3,0),0)))</f>
        <v/>
      </c>
      <c r="CN61" s="9" t="str">
        <f>IF($BH61="","",IF(AJ$2="most",VLOOKUP(AJ61,'Key 1'!$A:$B,2,0),IF(AJ$2="least",VLOOKUP(AJ61,'Key 1'!$A:$C,3,0),0)))</f>
        <v/>
      </c>
      <c r="CO61" s="9" t="str">
        <f>IF($BH61="","",IF(AK$2="most",VLOOKUP(AK61,'Key 1'!$A:$B,2,0),IF(AK$2="least",VLOOKUP(AK61,'Key 1'!$A:$C,3,0),0)))</f>
        <v/>
      </c>
      <c r="CP61" s="9" t="str">
        <f>IF($BH61="","",IF(AL$2="most",VLOOKUP(AL61,'Key 1'!$A:$B,2,0),IF(AL$2="least",VLOOKUP(AL61,'Key 1'!$A:$C,3,0),0)))</f>
        <v/>
      </c>
      <c r="CQ61" s="9" t="str">
        <f>IF($BH61="","",IF(AM$2="most",VLOOKUP(AM61,'Key 1'!$A:$B,2,0),IF(AM$2="least",VLOOKUP(AM61,'Key 1'!$A:$C,3,0),0)))</f>
        <v/>
      </c>
      <c r="CR61" s="9" t="str">
        <f>IF($BH61="","",IF(AN$2="most",VLOOKUP(AN61,'Key 1'!$A:$B,2,0),IF(AN$2="least",VLOOKUP(AN61,'Key 1'!$A:$C,3,0),0)))</f>
        <v/>
      </c>
      <c r="CS61" s="9" t="str">
        <f>IF($BH61="","",IF(AO$2="most",VLOOKUP(AO61,'Key 1'!$A:$B,2,0),IF(AO$2="least",VLOOKUP(AO61,'Key 1'!$A:$C,3,0),0)))</f>
        <v/>
      </c>
      <c r="CT61" s="9" t="str">
        <f>IF($BH61="","",IF(AP$2="most",VLOOKUP(AP61,'Key 1'!$A:$B,2,0),IF(AP$2="least",VLOOKUP(AP61,'Key 1'!$A:$C,3,0),0)))</f>
        <v/>
      </c>
      <c r="CU61" s="9" t="str">
        <f>IF($BH61="","",IF(AQ$2="most",VLOOKUP(AQ61,'Key 1'!$A:$B,2,0),IF(AQ$2="least",VLOOKUP(AQ61,'Key 1'!$A:$C,3,0),0)))</f>
        <v/>
      </c>
      <c r="CV61" s="9" t="str">
        <f>IF($BH61="","",IF(AR$2="most",VLOOKUP(AR61,'Key 1'!$A:$B,2,0),IF(AR$2="least",VLOOKUP(AR61,'Key 1'!$A:$C,3,0),0)))</f>
        <v/>
      </c>
      <c r="CW61" s="9" t="str">
        <f>IF($BH61="","",IF(AS$2="most",VLOOKUP(AS61,'Key 1'!$A:$B,2,0),IF(AS$2="least",VLOOKUP(AS61,'Key 1'!$A:$C,3,0),0)))</f>
        <v/>
      </c>
      <c r="CX61" s="9" t="str">
        <f>IF($BH61="","",IF(AT$2="most",VLOOKUP(AT61,'Key 1'!$A:$B,2,0),IF(AT$2="least",VLOOKUP(AT61,'Key 1'!$A:$C,3,0),0)))</f>
        <v/>
      </c>
      <c r="CY61" s="9" t="str">
        <f>IF($BH61="","",IF(AU$2="most",VLOOKUP(AU61,'Key 1'!$A:$B,2,0),IF(AU$2="least",VLOOKUP(AU61,'Key 1'!$A:$C,3,0),0)))</f>
        <v/>
      </c>
      <c r="CZ61" s="9" t="str">
        <f>IF($BH61="","",IF(AV$2="most",VLOOKUP(AV61,'Key 1'!$A:$B,2,0),IF(AV$2="least",VLOOKUP(AV61,'Key 1'!$A:$C,3,0),0)))</f>
        <v/>
      </c>
      <c r="DA61" s="9" t="str">
        <f>IF($BH61="","",IF(AW$2="most",VLOOKUP(AW61,'Key 1'!$A:$B,2,0),IF(AW$2="least",VLOOKUP(AW61,'Key 1'!$A:$C,3,0),0)))</f>
        <v/>
      </c>
      <c r="DB61" s="9" t="str">
        <f>IF($BH61="","",IF(AX$2="most",VLOOKUP(AX61,'Key 1'!$A:$B,2,0),IF(AX$2="least",VLOOKUP(AX61,'Key 1'!$A:$C,3,0),0)))</f>
        <v/>
      </c>
      <c r="DC61" s="9" t="str">
        <f>IF($BH61="","",IF(AY$2="most",VLOOKUP(AY61,'Key 1'!$A:$B,2,0),IF(AY$2="least",VLOOKUP(AY61,'Key 1'!$A:$C,3,0),0)))</f>
        <v/>
      </c>
      <c r="DD61" s="9" t="str">
        <f>IF($BH61="","",IF(AZ$2="most",VLOOKUP(AZ61,'Key 1'!$A:$B,2,0),IF(AZ$2="least",VLOOKUP(AZ61,'Key 1'!$A:$C,3,0),0)))</f>
        <v/>
      </c>
      <c r="DE61" s="9" t="str">
        <f>IF($BH61="","",IF(BA$2="most",VLOOKUP(BA61,'Key 1'!$A:$B,2,0),IF(BA$2="least",VLOOKUP(BA61,'Key 1'!$A:$C,3,0),0)))</f>
        <v/>
      </c>
      <c r="DF61" s="9" t="str">
        <f>IF($BH61="","",IF(BB$2="most",VLOOKUP(BB61,'Key 1'!$A:$B,2,0),IF(BB$2="least",VLOOKUP(BB61,'Key 1'!$A:$C,3,0),0)))</f>
        <v/>
      </c>
      <c r="DG61" s="9" t="str">
        <f>IF($BH61="","",IF(BC$2="most",VLOOKUP(BC61,'Key 1'!$A:$B,2,0),IF(BC$2="least",VLOOKUP(BC61,'Key 1'!$A:$C,3,0),0)))</f>
        <v/>
      </c>
      <c r="DH61" s="9" t="str">
        <f>IF($BH61="","",IF(BD$2="most",VLOOKUP(BD61,'Key 1'!$A:$B,2,0),IF(BD$2="least",VLOOKUP(BD61,'Key 1'!$A:$C,3,0),0)))</f>
        <v/>
      </c>
      <c r="DI61" s="9" t="str">
        <f>IF($BH61="","",IF(BE$2="most",VLOOKUP(BE61,'Key 1'!$A:$B,2,0),IF(BE$2="least",VLOOKUP(BE61,'Key 1'!$A:$C,3,0),0)))</f>
        <v/>
      </c>
      <c r="DJ61" s="9" t="str">
        <f>IF($BH61="","",IF(BF$2="most",VLOOKUP(BF61,'Key 1'!$A:$B,2,0),IF(BF$2="least",VLOOKUP(BF61,'Key 1'!$A:$C,3,0),0)))</f>
        <v/>
      </c>
      <c r="DK61" s="9" t="str">
        <f>IF($BH61="","",IF(BG$2="most",VLOOKUP(BG61,'Key 1'!$A:$B,2,0),IF(BG$2="least",VLOOKUP(BG61,'Key 1'!$A:$C,3,0),0)))</f>
        <v/>
      </c>
      <c r="DL61" s="9" t="str">
        <f>IF($BH61="","",IF(BH$2="most",VLOOKUP(BH61,'Key 1'!$A:$B,2,0),IF(BH$2="least",VLOOKUP(BH61,'Key 1'!$A:$C,3,0),0)))</f>
        <v/>
      </c>
      <c r="DM61" s="9">
        <f t="shared" si="50"/>
        <v>0</v>
      </c>
      <c r="DN61" s="9">
        <f t="shared" si="51"/>
        <v>0</v>
      </c>
      <c r="DO61" s="9">
        <f t="shared" si="52"/>
        <v>0</v>
      </c>
      <c r="DP61" s="9">
        <f t="shared" si="53"/>
        <v>0</v>
      </c>
      <c r="DQ61" s="9">
        <f t="shared" si="54"/>
        <v>0</v>
      </c>
      <c r="DR61" s="9">
        <f t="shared" si="55"/>
        <v>0</v>
      </c>
      <c r="DS61" s="9">
        <f t="shared" si="56"/>
        <v>0</v>
      </c>
      <c r="DT61" s="9">
        <f t="shared" si="57"/>
        <v>0</v>
      </c>
      <c r="DU61" s="9">
        <f t="shared" si="58"/>
        <v>0</v>
      </c>
      <c r="DV61" s="9">
        <f t="shared" si="59"/>
        <v>0</v>
      </c>
    </row>
    <row r="62" spans="1:126"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9" t="str">
        <f>IF($BH62="","",IF(E$2="most",VLOOKUP(E62,'Key 1'!$A:$B,2,0),IF(E$2="least",VLOOKUP(E62,'Key 1'!$A:$C,3,0),0)))</f>
        <v/>
      </c>
      <c r="BJ62" s="9" t="str">
        <f>IF($BH62="","",IF(F$2="most",VLOOKUP(F62,'Key 1'!$A:$B,2,0),IF(F$2="least",VLOOKUP(F62,'Key 1'!$A:$C,3,0),0)))</f>
        <v/>
      </c>
      <c r="BK62" s="9" t="str">
        <f>IF($BH62="","",IF(G$2="most",VLOOKUP(G62,'Key 1'!$A:$B,2,0),IF(G$2="least",VLOOKUP(G62,'Key 1'!$A:$C,3,0),0)))</f>
        <v/>
      </c>
      <c r="BL62" s="9" t="str">
        <f>IF($BH62="","",IF(H$2="most",VLOOKUP(H62,'Key 1'!$A:$B,2,0),IF(H$2="least",VLOOKUP(H62,'Key 1'!$A:$C,3,0),0)))</f>
        <v/>
      </c>
      <c r="BM62" s="9" t="str">
        <f>IF($BH62="","",IF(I$2="most",VLOOKUP(I62,'Key 1'!$A:$B,2,0),IF(I$2="least",VLOOKUP(I62,'Key 1'!$A:$C,3,0),0)))</f>
        <v/>
      </c>
      <c r="BN62" s="9" t="str">
        <f>IF($BH62="","",IF(J$2="most",VLOOKUP(J62,'Key 1'!$A:$B,2,0),IF(J$2="least",VLOOKUP(J62,'Key 1'!$A:$C,3,0),0)))</f>
        <v/>
      </c>
      <c r="BO62" s="9" t="str">
        <f>IF($BH62="","",IF(K$2="most",VLOOKUP(K62,'Key 1'!$A:$B,2,0),IF(K$2="least",VLOOKUP(K62,'Key 1'!$A:$C,3,0),0)))</f>
        <v/>
      </c>
      <c r="BP62" s="9" t="str">
        <f>IF($BH62="","",IF(L$2="most",VLOOKUP(L62,'Key 1'!$A:$B,2,0),IF(L$2="least",VLOOKUP(L62,'Key 1'!$A:$C,3,0),0)))</f>
        <v/>
      </c>
      <c r="BQ62" s="9" t="str">
        <f>IF($BH62="","",IF(M$2="most",VLOOKUP(M62,'Key 1'!$A:$B,2,0),IF(M$2="least",VLOOKUP(M62,'Key 1'!$A:$C,3,0),0)))</f>
        <v/>
      </c>
      <c r="BR62" s="9" t="str">
        <f>IF($BH62="","",IF(N$2="most",VLOOKUP(N62,'Key 1'!$A:$B,2,0),IF(N$2="least",VLOOKUP(N62,'Key 1'!$A:$C,3,0),0)))</f>
        <v/>
      </c>
      <c r="BS62" s="9" t="str">
        <f>IF($BH62="","",IF(O$2="most",VLOOKUP(O62,'Key 1'!$A:$B,2,0),IF(O$2="least",VLOOKUP(O62,'Key 1'!$A:$C,3,0),0)))</f>
        <v/>
      </c>
      <c r="BT62" s="9" t="str">
        <f>IF($BH62="","",IF(P$2="most",VLOOKUP(P62,'Key 1'!$A:$B,2,0),IF(P$2="least",VLOOKUP(P62,'Key 1'!$A:$C,3,0),0)))</f>
        <v/>
      </c>
      <c r="BU62" s="9" t="str">
        <f>IF($BH62="","",IF(Q$2="most",VLOOKUP(Q62,'Key 1'!$A:$B,2,0),IF(Q$2="least",VLOOKUP(Q62,'Key 1'!$A:$C,3,0),0)))</f>
        <v/>
      </c>
      <c r="BV62" s="9" t="str">
        <f>IF($BH62="","",IF(R$2="most",VLOOKUP(R62,'Key 1'!$A:$B,2,0),IF(R$2="least",VLOOKUP(R62,'Key 1'!$A:$C,3,0),0)))</f>
        <v/>
      </c>
      <c r="BW62" s="9" t="str">
        <f>IF($BH62="","",IF(S$2="most",VLOOKUP(S62,'Key 1'!$A:$B,2,0),IF(S$2="least",VLOOKUP(S62,'Key 1'!$A:$C,3,0),0)))</f>
        <v/>
      </c>
      <c r="BX62" s="9" t="str">
        <f>IF($BH62="","",IF(T$2="most",VLOOKUP(T62,'Key 1'!$A:$B,2,0),IF(T$2="least",VLOOKUP(T62,'Key 1'!$A:$C,3,0),0)))</f>
        <v/>
      </c>
      <c r="BY62" s="9" t="str">
        <f>IF($BH62="","",IF(U$2="most",VLOOKUP(U62,'Key 1'!$A:$B,2,0),IF(U$2="least",VLOOKUP(U62,'Key 1'!$A:$C,3,0),0)))</f>
        <v/>
      </c>
      <c r="BZ62" s="9" t="str">
        <f>IF($BH62="","",IF(V$2="most",VLOOKUP(V62,'Key 1'!$A:$B,2,0),IF(V$2="least",VLOOKUP(V62,'Key 1'!$A:$C,3,0),0)))</f>
        <v/>
      </c>
      <c r="CA62" s="9" t="str">
        <f>IF($BH62="","",IF(W$2="most",VLOOKUP(W62,'Key 1'!$A:$B,2,0),IF(W$2="least",VLOOKUP(W62,'Key 1'!$A:$C,3,0),0)))</f>
        <v/>
      </c>
      <c r="CB62" s="9" t="str">
        <f>IF($BH62="","",IF(X$2="most",VLOOKUP(X62,'Key 1'!$A:$B,2,0),IF(X$2="least",VLOOKUP(X62,'Key 1'!$A:$C,3,0),0)))</f>
        <v/>
      </c>
      <c r="CC62" s="9" t="str">
        <f>IF($BH62="","",IF(Y$2="most",VLOOKUP(Y62,'Key 1'!$A:$B,2,0),IF(Y$2="least",VLOOKUP(Y62,'Key 1'!$A:$C,3,0),0)))</f>
        <v/>
      </c>
      <c r="CD62" s="9" t="str">
        <f>IF($BH62="","",IF(Z$2="most",VLOOKUP(Z62,'Key 1'!$A:$B,2,0),IF(Z$2="least",VLOOKUP(Z62,'Key 1'!$A:$C,3,0),0)))</f>
        <v/>
      </c>
      <c r="CE62" s="9" t="str">
        <f>IF($BH62="","",IF(AA$2="most",VLOOKUP(AA62,'Key 1'!$A:$B,2,0),IF(AA$2="least",VLOOKUP(AA62,'Key 1'!$A:$C,3,0),0)))</f>
        <v/>
      </c>
      <c r="CF62" s="9" t="str">
        <f>IF($BH62="","",IF(AB$2="most",VLOOKUP(AB62,'Key 1'!$A:$B,2,0),IF(AB$2="least",VLOOKUP(AB62,'Key 1'!$A:$C,3,0),0)))</f>
        <v/>
      </c>
      <c r="CG62" s="9" t="str">
        <f>IF($BH62="","",IF(AC$2="most",VLOOKUP(AC62,'Key 1'!$A:$B,2,0),IF(AC$2="least",VLOOKUP(AC62,'Key 1'!$A:$C,3,0),0)))</f>
        <v/>
      </c>
      <c r="CH62" s="9" t="str">
        <f>IF($BH62="","",IF(AD$2="most",VLOOKUP(AD62,'Key 1'!$A:$B,2,0),IF(AD$2="least",VLOOKUP(AD62,'Key 1'!$A:$C,3,0),0)))</f>
        <v/>
      </c>
      <c r="CI62" s="9" t="str">
        <f>IF($BH62="","",IF(AE$2="most",VLOOKUP(AE62,'Key 1'!$A:$B,2,0),IF(AE$2="least",VLOOKUP(AE62,'Key 1'!$A:$C,3,0),0)))</f>
        <v/>
      </c>
      <c r="CJ62" s="9" t="str">
        <f>IF($BH62="","",IF(AF$2="most",VLOOKUP(AF62,'Key 1'!$A:$B,2,0),IF(AF$2="least",VLOOKUP(AF62,'Key 1'!$A:$C,3,0),0)))</f>
        <v/>
      </c>
      <c r="CK62" s="9" t="str">
        <f>IF($BH62="","",IF(AG$2="most",VLOOKUP(AG62,'Key 1'!$A:$B,2,0),IF(AG$2="least",VLOOKUP(AG62,'Key 1'!$A:$C,3,0),0)))</f>
        <v/>
      </c>
      <c r="CL62" s="9" t="str">
        <f>IF($BH62="","",IF(AH$2="most",VLOOKUP(AH62,'Key 1'!$A:$B,2,0),IF(AH$2="least",VLOOKUP(AH62,'Key 1'!$A:$C,3,0),0)))</f>
        <v/>
      </c>
      <c r="CM62" s="9" t="str">
        <f>IF($BH62="","",IF(AI$2="most",VLOOKUP(AI62,'Key 1'!$A:$B,2,0),IF(AI$2="least",VLOOKUP(AI62,'Key 1'!$A:$C,3,0),0)))</f>
        <v/>
      </c>
      <c r="CN62" s="9" t="str">
        <f>IF($BH62="","",IF(AJ$2="most",VLOOKUP(AJ62,'Key 1'!$A:$B,2,0),IF(AJ$2="least",VLOOKUP(AJ62,'Key 1'!$A:$C,3,0),0)))</f>
        <v/>
      </c>
      <c r="CO62" s="9" t="str">
        <f>IF($BH62="","",IF(AK$2="most",VLOOKUP(AK62,'Key 1'!$A:$B,2,0),IF(AK$2="least",VLOOKUP(AK62,'Key 1'!$A:$C,3,0),0)))</f>
        <v/>
      </c>
      <c r="CP62" s="9" t="str">
        <f>IF($BH62="","",IF(AL$2="most",VLOOKUP(AL62,'Key 1'!$A:$B,2,0),IF(AL$2="least",VLOOKUP(AL62,'Key 1'!$A:$C,3,0),0)))</f>
        <v/>
      </c>
      <c r="CQ62" s="9" t="str">
        <f>IF($BH62="","",IF(AM$2="most",VLOOKUP(AM62,'Key 1'!$A:$B,2,0),IF(AM$2="least",VLOOKUP(AM62,'Key 1'!$A:$C,3,0),0)))</f>
        <v/>
      </c>
      <c r="CR62" s="9" t="str">
        <f>IF($BH62="","",IF(AN$2="most",VLOOKUP(AN62,'Key 1'!$A:$B,2,0),IF(AN$2="least",VLOOKUP(AN62,'Key 1'!$A:$C,3,0),0)))</f>
        <v/>
      </c>
      <c r="CS62" s="9" t="str">
        <f>IF($BH62="","",IF(AO$2="most",VLOOKUP(AO62,'Key 1'!$A:$B,2,0),IF(AO$2="least",VLOOKUP(AO62,'Key 1'!$A:$C,3,0),0)))</f>
        <v/>
      </c>
      <c r="CT62" s="9" t="str">
        <f>IF($BH62="","",IF(AP$2="most",VLOOKUP(AP62,'Key 1'!$A:$B,2,0),IF(AP$2="least",VLOOKUP(AP62,'Key 1'!$A:$C,3,0),0)))</f>
        <v/>
      </c>
      <c r="CU62" s="9" t="str">
        <f>IF($BH62="","",IF(AQ$2="most",VLOOKUP(AQ62,'Key 1'!$A:$B,2,0),IF(AQ$2="least",VLOOKUP(AQ62,'Key 1'!$A:$C,3,0),0)))</f>
        <v/>
      </c>
      <c r="CV62" s="9" t="str">
        <f>IF($BH62="","",IF(AR$2="most",VLOOKUP(AR62,'Key 1'!$A:$B,2,0),IF(AR$2="least",VLOOKUP(AR62,'Key 1'!$A:$C,3,0),0)))</f>
        <v/>
      </c>
      <c r="CW62" s="9" t="str">
        <f>IF($BH62="","",IF(AS$2="most",VLOOKUP(AS62,'Key 1'!$A:$B,2,0),IF(AS$2="least",VLOOKUP(AS62,'Key 1'!$A:$C,3,0),0)))</f>
        <v/>
      </c>
      <c r="CX62" s="9" t="str">
        <f>IF($BH62="","",IF(AT$2="most",VLOOKUP(AT62,'Key 1'!$A:$B,2,0),IF(AT$2="least",VLOOKUP(AT62,'Key 1'!$A:$C,3,0),0)))</f>
        <v/>
      </c>
      <c r="CY62" s="9" t="str">
        <f>IF($BH62="","",IF(AU$2="most",VLOOKUP(AU62,'Key 1'!$A:$B,2,0),IF(AU$2="least",VLOOKUP(AU62,'Key 1'!$A:$C,3,0),0)))</f>
        <v/>
      </c>
      <c r="CZ62" s="9" t="str">
        <f>IF($BH62="","",IF(AV$2="most",VLOOKUP(AV62,'Key 1'!$A:$B,2,0),IF(AV$2="least",VLOOKUP(AV62,'Key 1'!$A:$C,3,0),0)))</f>
        <v/>
      </c>
      <c r="DA62" s="9" t="str">
        <f>IF($BH62="","",IF(AW$2="most",VLOOKUP(AW62,'Key 1'!$A:$B,2,0),IF(AW$2="least",VLOOKUP(AW62,'Key 1'!$A:$C,3,0),0)))</f>
        <v/>
      </c>
      <c r="DB62" s="9" t="str">
        <f>IF($BH62="","",IF(AX$2="most",VLOOKUP(AX62,'Key 1'!$A:$B,2,0),IF(AX$2="least",VLOOKUP(AX62,'Key 1'!$A:$C,3,0),0)))</f>
        <v/>
      </c>
      <c r="DC62" s="9" t="str">
        <f>IF($BH62="","",IF(AY$2="most",VLOOKUP(AY62,'Key 1'!$A:$B,2,0),IF(AY$2="least",VLOOKUP(AY62,'Key 1'!$A:$C,3,0),0)))</f>
        <v/>
      </c>
      <c r="DD62" s="9" t="str">
        <f>IF($BH62="","",IF(AZ$2="most",VLOOKUP(AZ62,'Key 1'!$A:$B,2,0),IF(AZ$2="least",VLOOKUP(AZ62,'Key 1'!$A:$C,3,0),0)))</f>
        <v/>
      </c>
      <c r="DE62" s="9" t="str">
        <f>IF($BH62="","",IF(BA$2="most",VLOOKUP(BA62,'Key 1'!$A:$B,2,0),IF(BA$2="least",VLOOKUP(BA62,'Key 1'!$A:$C,3,0),0)))</f>
        <v/>
      </c>
      <c r="DF62" s="9" t="str">
        <f>IF($BH62="","",IF(BB$2="most",VLOOKUP(BB62,'Key 1'!$A:$B,2,0),IF(BB$2="least",VLOOKUP(BB62,'Key 1'!$A:$C,3,0),0)))</f>
        <v/>
      </c>
      <c r="DG62" s="9" t="str">
        <f>IF($BH62="","",IF(BC$2="most",VLOOKUP(BC62,'Key 1'!$A:$B,2,0),IF(BC$2="least",VLOOKUP(BC62,'Key 1'!$A:$C,3,0),0)))</f>
        <v/>
      </c>
      <c r="DH62" s="9" t="str">
        <f>IF($BH62="","",IF(BD$2="most",VLOOKUP(BD62,'Key 1'!$A:$B,2,0),IF(BD$2="least",VLOOKUP(BD62,'Key 1'!$A:$C,3,0),0)))</f>
        <v/>
      </c>
      <c r="DI62" s="9" t="str">
        <f>IF($BH62="","",IF(BE$2="most",VLOOKUP(BE62,'Key 1'!$A:$B,2,0),IF(BE$2="least",VLOOKUP(BE62,'Key 1'!$A:$C,3,0),0)))</f>
        <v/>
      </c>
      <c r="DJ62" s="9" t="str">
        <f>IF($BH62="","",IF(BF$2="most",VLOOKUP(BF62,'Key 1'!$A:$B,2,0),IF(BF$2="least",VLOOKUP(BF62,'Key 1'!$A:$C,3,0),0)))</f>
        <v/>
      </c>
      <c r="DK62" s="9" t="str">
        <f>IF($BH62="","",IF(BG$2="most",VLOOKUP(BG62,'Key 1'!$A:$B,2,0),IF(BG$2="least",VLOOKUP(BG62,'Key 1'!$A:$C,3,0),0)))</f>
        <v/>
      </c>
      <c r="DL62" s="9" t="str">
        <f>IF($BH62="","",IF(BH$2="most",VLOOKUP(BH62,'Key 1'!$A:$B,2,0),IF(BH$2="least",VLOOKUP(BH62,'Key 1'!$A:$C,3,0),0)))</f>
        <v/>
      </c>
      <c r="DM62" s="9">
        <f t="shared" si="50"/>
        <v>0</v>
      </c>
      <c r="DN62" s="9">
        <f t="shared" si="51"/>
        <v>0</v>
      </c>
      <c r="DO62" s="9">
        <f t="shared" si="52"/>
        <v>0</v>
      </c>
      <c r="DP62" s="9">
        <f t="shared" si="53"/>
        <v>0</v>
      </c>
      <c r="DQ62" s="9">
        <f t="shared" si="54"/>
        <v>0</v>
      </c>
      <c r="DR62" s="9">
        <f t="shared" si="55"/>
        <v>0</v>
      </c>
      <c r="DS62" s="9">
        <f t="shared" si="56"/>
        <v>0</v>
      </c>
      <c r="DT62" s="9">
        <f t="shared" si="57"/>
        <v>0</v>
      </c>
      <c r="DU62" s="9">
        <f t="shared" si="58"/>
        <v>0</v>
      </c>
      <c r="DV62" s="9">
        <f t="shared" si="59"/>
        <v>0</v>
      </c>
    </row>
    <row r="63" spans="1:126"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9" t="str">
        <f>IF($BH63="","",IF(E$2="most",VLOOKUP(E63,'Key 1'!$A:$B,2,0),IF(E$2="least",VLOOKUP(E63,'Key 1'!$A:$C,3,0),0)))</f>
        <v/>
      </c>
      <c r="BJ63" s="9" t="str">
        <f>IF($BH63="","",IF(F$2="most",VLOOKUP(F63,'Key 1'!$A:$B,2,0),IF(F$2="least",VLOOKUP(F63,'Key 1'!$A:$C,3,0),0)))</f>
        <v/>
      </c>
      <c r="BK63" s="9" t="str">
        <f>IF($BH63="","",IF(G$2="most",VLOOKUP(G63,'Key 1'!$A:$B,2,0),IF(G$2="least",VLOOKUP(G63,'Key 1'!$A:$C,3,0),0)))</f>
        <v/>
      </c>
      <c r="BL63" s="9" t="str">
        <f>IF($BH63="","",IF(H$2="most",VLOOKUP(H63,'Key 1'!$A:$B,2,0),IF(H$2="least",VLOOKUP(H63,'Key 1'!$A:$C,3,0),0)))</f>
        <v/>
      </c>
      <c r="BM63" s="9" t="str">
        <f>IF($BH63="","",IF(I$2="most",VLOOKUP(I63,'Key 1'!$A:$B,2,0),IF(I$2="least",VLOOKUP(I63,'Key 1'!$A:$C,3,0),0)))</f>
        <v/>
      </c>
      <c r="BN63" s="9" t="str">
        <f>IF($BH63="","",IF(J$2="most",VLOOKUP(J63,'Key 1'!$A:$B,2,0),IF(J$2="least",VLOOKUP(J63,'Key 1'!$A:$C,3,0),0)))</f>
        <v/>
      </c>
      <c r="BO63" s="9" t="str">
        <f>IF($BH63="","",IF(K$2="most",VLOOKUP(K63,'Key 1'!$A:$B,2,0),IF(K$2="least",VLOOKUP(K63,'Key 1'!$A:$C,3,0),0)))</f>
        <v/>
      </c>
      <c r="BP63" s="9" t="str">
        <f>IF($BH63="","",IF(L$2="most",VLOOKUP(L63,'Key 1'!$A:$B,2,0),IF(L$2="least",VLOOKUP(L63,'Key 1'!$A:$C,3,0),0)))</f>
        <v/>
      </c>
      <c r="BQ63" s="9" t="str">
        <f>IF($BH63="","",IF(M$2="most",VLOOKUP(M63,'Key 1'!$A:$B,2,0),IF(M$2="least",VLOOKUP(M63,'Key 1'!$A:$C,3,0),0)))</f>
        <v/>
      </c>
      <c r="BR63" s="9" t="str">
        <f>IF($BH63="","",IF(N$2="most",VLOOKUP(N63,'Key 1'!$A:$B,2,0),IF(N$2="least",VLOOKUP(N63,'Key 1'!$A:$C,3,0),0)))</f>
        <v/>
      </c>
      <c r="BS63" s="9" t="str">
        <f>IF($BH63="","",IF(O$2="most",VLOOKUP(O63,'Key 1'!$A:$B,2,0),IF(O$2="least",VLOOKUP(O63,'Key 1'!$A:$C,3,0),0)))</f>
        <v/>
      </c>
      <c r="BT63" s="9" t="str">
        <f>IF($BH63="","",IF(P$2="most",VLOOKUP(P63,'Key 1'!$A:$B,2,0),IF(P$2="least",VLOOKUP(P63,'Key 1'!$A:$C,3,0),0)))</f>
        <v/>
      </c>
      <c r="BU63" s="9" t="str">
        <f>IF($BH63="","",IF(Q$2="most",VLOOKUP(Q63,'Key 1'!$A:$B,2,0),IF(Q$2="least",VLOOKUP(Q63,'Key 1'!$A:$C,3,0),0)))</f>
        <v/>
      </c>
      <c r="BV63" s="9" t="str">
        <f>IF($BH63="","",IF(R$2="most",VLOOKUP(R63,'Key 1'!$A:$B,2,0),IF(R$2="least",VLOOKUP(R63,'Key 1'!$A:$C,3,0),0)))</f>
        <v/>
      </c>
      <c r="BW63" s="9" t="str">
        <f>IF($BH63="","",IF(S$2="most",VLOOKUP(S63,'Key 1'!$A:$B,2,0),IF(S$2="least",VLOOKUP(S63,'Key 1'!$A:$C,3,0),0)))</f>
        <v/>
      </c>
      <c r="BX63" s="9" t="str">
        <f>IF($BH63="","",IF(T$2="most",VLOOKUP(T63,'Key 1'!$A:$B,2,0),IF(T$2="least",VLOOKUP(T63,'Key 1'!$A:$C,3,0),0)))</f>
        <v/>
      </c>
      <c r="BY63" s="9" t="str">
        <f>IF($BH63="","",IF(U$2="most",VLOOKUP(U63,'Key 1'!$A:$B,2,0),IF(U$2="least",VLOOKUP(U63,'Key 1'!$A:$C,3,0),0)))</f>
        <v/>
      </c>
      <c r="BZ63" s="9" t="str">
        <f>IF($BH63="","",IF(V$2="most",VLOOKUP(V63,'Key 1'!$A:$B,2,0),IF(V$2="least",VLOOKUP(V63,'Key 1'!$A:$C,3,0),0)))</f>
        <v/>
      </c>
      <c r="CA63" s="9" t="str">
        <f>IF($BH63="","",IF(W$2="most",VLOOKUP(W63,'Key 1'!$A:$B,2,0),IF(W$2="least",VLOOKUP(W63,'Key 1'!$A:$C,3,0),0)))</f>
        <v/>
      </c>
      <c r="CB63" s="9" t="str">
        <f>IF($BH63="","",IF(X$2="most",VLOOKUP(X63,'Key 1'!$A:$B,2,0),IF(X$2="least",VLOOKUP(X63,'Key 1'!$A:$C,3,0),0)))</f>
        <v/>
      </c>
      <c r="CC63" s="9" t="str">
        <f>IF($BH63="","",IF(Y$2="most",VLOOKUP(Y63,'Key 1'!$A:$B,2,0),IF(Y$2="least",VLOOKUP(Y63,'Key 1'!$A:$C,3,0),0)))</f>
        <v/>
      </c>
      <c r="CD63" s="9" t="str">
        <f>IF($BH63="","",IF(Z$2="most",VLOOKUP(Z63,'Key 1'!$A:$B,2,0),IF(Z$2="least",VLOOKUP(Z63,'Key 1'!$A:$C,3,0),0)))</f>
        <v/>
      </c>
      <c r="CE63" s="9" t="str">
        <f>IF($BH63="","",IF(AA$2="most",VLOOKUP(AA63,'Key 1'!$A:$B,2,0),IF(AA$2="least",VLOOKUP(AA63,'Key 1'!$A:$C,3,0),0)))</f>
        <v/>
      </c>
      <c r="CF63" s="9" t="str">
        <f>IF($BH63="","",IF(AB$2="most",VLOOKUP(AB63,'Key 1'!$A:$B,2,0),IF(AB$2="least",VLOOKUP(AB63,'Key 1'!$A:$C,3,0),0)))</f>
        <v/>
      </c>
      <c r="CG63" s="9" t="str">
        <f>IF($BH63="","",IF(AC$2="most",VLOOKUP(AC63,'Key 1'!$A:$B,2,0),IF(AC$2="least",VLOOKUP(AC63,'Key 1'!$A:$C,3,0),0)))</f>
        <v/>
      </c>
      <c r="CH63" s="9" t="str">
        <f>IF($BH63="","",IF(AD$2="most",VLOOKUP(AD63,'Key 1'!$A:$B,2,0),IF(AD$2="least",VLOOKUP(AD63,'Key 1'!$A:$C,3,0),0)))</f>
        <v/>
      </c>
      <c r="CI63" s="9" t="str">
        <f>IF($BH63="","",IF(AE$2="most",VLOOKUP(AE63,'Key 1'!$A:$B,2,0),IF(AE$2="least",VLOOKUP(AE63,'Key 1'!$A:$C,3,0),0)))</f>
        <v/>
      </c>
      <c r="CJ63" s="9" t="str">
        <f>IF($BH63="","",IF(AF$2="most",VLOOKUP(AF63,'Key 1'!$A:$B,2,0),IF(AF$2="least",VLOOKUP(AF63,'Key 1'!$A:$C,3,0),0)))</f>
        <v/>
      </c>
      <c r="CK63" s="9" t="str">
        <f>IF($BH63="","",IF(AG$2="most",VLOOKUP(AG63,'Key 1'!$A:$B,2,0),IF(AG$2="least",VLOOKUP(AG63,'Key 1'!$A:$C,3,0),0)))</f>
        <v/>
      </c>
      <c r="CL63" s="9" t="str">
        <f>IF($BH63="","",IF(AH$2="most",VLOOKUP(AH63,'Key 1'!$A:$B,2,0),IF(AH$2="least",VLOOKUP(AH63,'Key 1'!$A:$C,3,0),0)))</f>
        <v/>
      </c>
      <c r="CM63" s="9" t="str">
        <f>IF($BH63="","",IF(AI$2="most",VLOOKUP(AI63,'Key 1'!$A:$B,2,0),IF(AI$2="least",VLOOKUP(AI63,'Key 1'!$A:$C,3,0),0)))</f>
        <v/>
      </c>
      <c r="CN63" s="9" t="str">
        <f>IF($BH63="","",IF(AJ$2="most",VLOOKUP(AJ63,'Key 1'!$A:$B,2,0),IF(AJ$2="least",VLOOKUP(AJ63,'Key 1'!$A:$C,3,0),0)))</f>
        <v/>
      </c>
      <c r="CO63" s="9" t="str">
        <f>IF($BH63="","",IF(AK$2="most",VLOOKUP(AK63,'Key 1'!$A:$B,2,0),IF(AK$2="least",VLOOKUP(AK63,'Key 1'!$A:$C,3,0),0)))</f>
        <v/>
      </c>
      <c r="CP63" s="9" t="str">
        <f>IF($BH63="","",IF(AL$2="most",VLOOKUP(AL63,'Key 1'!$A:$B,2,0),IF(AL$2="least",VLOOKUP(AL63,'Key 1'!$A:$C,3,0),0)))</f>
        <v/>
      </c>
      <c r="CQ63" s="9" t="str">
        <f>IF($BH63="","",IF(AM$2="most",VLOOKUP(AM63,'Key 1'!$A:$B,2,0),IF(AM$2="least",VLOOKUP(AM63,'Key 1'!$A:$C,3,0),0)))</f>
        <v/>
      </c>
      <c r="CR63" s="9" t="str">
        <f>IF($BH63="","",IF(AN$2="most",VLOOKUP(AN63,'Key 1'!$A:$B,2,0),IF(AN$2="least",VLOOKUP(AN63,'Key 1'!$A:$C,3,0),0)))</f>
        <v/>
      </c>
      <c r="CS63" s="9" t="str">
        <f>IF($BH63="","",IF(AO$2="most",VLOOKUP(AO63,'Key 1'!$A:$B,2,0),IF(AO$2="least",VLOOKUP(AO63,'Key 1'!$A:$C,3,0),0)))</f>
        <v/>
      </c>
      <c r="CT63" s="9" t="str">
        <f>IF($BH63="","",IF(AP$2="most",VLOOKUP(AP63,'Key 1'!$A:$B,2,0),IF(AP$2="least",VLOOKUP(AP63,'Key 1'!$A:$C,3,0),0)))</f>
        <v/>
      </c>
      <c r="CU63" s="9" t="str">
        <f>IF($BH63="","",IF(AQ$2="most",VLOOKUP(AQ63,'Key 1'!$A:$B,2,0),IF(AQ$2="least",VLOOKUP(AQ63,'Key 1'!$A:$C,3,0),0)))</f>
        <v/>
      </c>
      <c r="CV63" s="9" t="str">
        <f>IF($BH63="","",IF(AR$2="most",VLOOKUP(AR63,'Key 1'!$A:$B,2,0),IF(AR$2="least",VLOOKUP(AR63,'Key 1'!$A:$C,3,0),0)))</f>
        <v/>
      </c>
      <c r="CW63" s="9" t="str">
        <f>IF($BH63="","",IF(AS$2="most",VLOOKUP(AS63,'Key 1'!$A:$B,2,0),IF(AS$2="least",VLOOKUP(AS63,'Key 1'!$A:$C,3,0),0)))</f>
        <v/>
      </c>
      <c r="CX63" s="9" t="str">
        <f>IF($BH63="","",IF(AT$2="most",VLOOKUP(AT63,'Key 1'!$A:$B,2,0),IF(AT$2="least",VLOOKUP(AT63,'Key 1'!$A:$C,3,0),0)))</f>
        <v/>
      </c>
      <c r="CY63" s="9" t="str">
        <f>IF($BH63="","",IF(AU$2="most",VLOOKUP(AU63,'Key 1'!$A:$B,2,0),IF(AU$2="least",VLOOKUP(AU63,'Key 1'!$A:$C,3,0),0)))</f>
        <v/>
      </c>
      <c r="CZ63" s="9" t="str">
        <f>IF($BH63="","",IF(AV$2="most",VLOOKUP(AV63,'Key 1'!$A:$B,2,0),IF(AV$2="least",VLOOKUP(AV63,'Key 1'!$A:$C,3,0),0)))</f>
        <v/>
      </c>
      <c r="DA63" s="9" t="str">
        <f>IF($BH63="","",IF(AW$2="most",VLOOKUP(AW63,'Key 1'!$A:$B,2,0),IF(AW$2="least",VLOOKUP(AW63,'Key 1'!$A:$C,3,0),0)))</f>
        <v/>
      </c>
      <c r="DB63" s="9" t="str">
        <f>IF($BH63="","",IF(AX$2="most",VLOOKUP(AX63,'Key 1'!$A:$B,2,0),IF(AX$2="least",VLOOKUP(AX63,'Key 1'!$A:$C,3,0),0)))</f>
        <v/>
      </c>
      <c r="DC63" s="9" t="str">
        <f>IF($BH63="","",IF(AY$2="most",VLOOKUP(AY63,'Key 1'!$A:$B,2,0),IF(AY$2="least",VLOOKUP(AY63,'Key 1'!$A:$C,3,0),0)))</f>
        <v/>
      </c>
      <c r="DD63" s="9" t="str">
        <f>IF($BH63="","",IF(AZ$2="most",VLOOKUP(AZ63,'Key 1'!$A:$B,2,0),IF(AZ$2="least",VLOOKUP(AZ63,'Key 1'!$A:$C,3,0),0)))</f>
        <v/>
      </c>
      <c r="DE63" s="9" t="str">
        <f>IF($BH63="","",IF(BA$2="most",VLOOKUP(BA63,'Key 1'!$A:$B,2,0),IF(BA$2="least",VLOOKUP(BA63,'Key 1'!$A:$C,3,0),0)))</f>
        <v/>
      </c>
      <c r="DF63" s="9" t="str">
        <f>IF($BH63="","",IF(BB$2="most",VLOOKUP(BB63,'Key 1'!$A:$B,2,0),IF(BB$2="least",VLOOKUP(BB63,'Key 1'!$A:$C,3,0),0)))</f>
        <v/>
      </c>
      <c r="DG63" s="9" t="str">
        <f>IF($BH63="","",IF(BC$2="most",VLOOKUP(BC63,'Key 1'!$A:$B,2,0),IF(BC$2="least",VLOOKUP(BC63,'Key 1'!$A:$C,3,0),0)))</f>
        <v/>
      </c>
      <c r="DH63" s="9" t="str">
        <f>IF($BH63="","",IF(BD$2="most",VLOOKUP(BD63,'Key 1'!$A:$B,2,0),IF(BD$2="least",VLOOKUP(BD63,'Key 1'!$A:$C,3,0),0)))</f>
        <v/>
      </c>
      <c r="DI63" s="9" t="str">
        <f>IF($BH63="","",IF(BE$2="most",VLOOKUP(BE63,'Key 1'!$A:$B,2,0),IF(BE$2="least",VLOOKUP(BE63,'Key 1'!$A:$C,3,0),0)))</f>
        <v/>
      </c>
      <c r="DJ63" s="9" t="str">
        <f>IF($BH63="","",IF(BF$2="most",VLOOKUP(BF63,'Key 1'!$A:$B,2,0),IF(BF$2="least",VLOOKUP(BF63,'Key 1'!$A:$C,3,0),0)))</f>
        <v/>
      </c>
      <c r="DK63" s="9" t="str">
        <f>IF($BH63="","",IF(BG$2="most",VLOOKUP(BG63,'Key 1'!$A:$B,2,0),IF(BG$2="least",VLOOKUP(BG63,'Key 1'!$A:$C,3,0),0)))</f>
        <v/>
      </c>
      <c r="DL63" s="9" t="str">
        <f>IF($BH63="","",IF(BH$2="most",VLOOKUP(BH63,'Key 1'!$A:$B,2,0),IF(BH$2="least",VLOOKUP(BH63,'Key 1'!$A:$C,3,0),0)))</f>
        <v/>
      </c>
      <c r="DM63" s="9">
        <f t="shared" si="50"/>
        <v>0</v>
      </c>
      <c r="DN63" s="9">
        <f t="shared" si="51"/>
        <v>0</v>
      </c>
      <c r="DO63" s="9">
        <f t="shared" si="52"/>
        <v>0</v>
      </c>
      <c r="DP63" s="9">
        <f t="shared" si="53"/>
        <v>0</v>
      </c>
      <c r="DQ63" s="9">
        <f t="shared" si="54"/>
        <v>0</v>
      </c>
      <c r="DR63" s="9">
        <f t="shared" si="55"/>
        <v>0</v>
      </c>
      <c r="DS63" s="9">
        <f t="shared" si="56"/>
        <v>0</v>
      </c>
      <c r="DT63" s="9">
        <f t="shared" si="57"/>
        <v>0</v>
      </c>
      <c r="DU63" s="9">
        <f t="shared" si="58"/>
        <v>0</v>
      </c>
      <c r="DV63" s="9">
        <f t="shared" si="59"/>
        <v>0</v>
      </c>
    </row>
    <row r="64" spans="1:126"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9" t="str">
        <f>IF($BH64="","",IF(E$2="most",VLOOKUP(E64,'Key 1'!$A:$B,2,0),IF(E$2="least",VLOOKUP(E64,'Key 1'!$A:$C,3,0),0)))</f>
        <v/>
      </c>
      <c r="BJ64" s="9" t="str">
        <f>IF($BH64="","",IF(F$2="most",VLOOKUP(F64,'Key 1'!$A:$B,2,0),IF(F$2="least",VLOOKUP(F64,'Key 1'!$A:$C,3,0),0)))</f>
        <v/>
      </c>
      <c r="BK64" s="9" t="str">
        <f>IF($BH64="","",IF(G$2="most",VLOOKUP(G64,'Key 1'!$A:$B,2,0),IF(G$2="least",VLOOKUP(G64,'Key 1'!$A:$C,3,0),0)))</f>
        <v/>
      </c>
      <c r="BL64" s="9" t="str">
        <f>IF($BH64="","",IF(H$2="most",VLOOKUP(H64,'Key 1'!$A:$B,2,0),IF(H$2="least",VLOOKUP(H64,'Key 1'!$A:$C,3,0),0)))</f>
        <v/>
      </c>
      <c r="BM64" s="9" t="str">
        <f>IF($BH64="","",IF(I$2="most",VLOOKUP(I64,'Key 1'!$A:$B,2,0),IF(I$2="least",VLOOKUP(I64,'Key 1'!$A:$C,3,0),0)))</f>
        <v/>
      </c>
      <c r="BN64" s="9" t="str">
        <f>IF($BH64="","",IF(J$2="most",VLOOKUP(J64,'Key 1'!$A:$B,2,0),IF(J$2="least",VLOOKUP(J64,'Key 1'!$A:$C,3,0),0)))</f>
        <v/>
      </c>
      <c r="BO64" s="9" t="str">
        <f>IF($BH64="","",IF(K$2="most",VLOOKUP(K64,'Key 1'!$A:$B,2,0),IF(K$2="least",VLOOKUP(K64,'Key 1'!$A:$C,3,0),0)))</f>
        <v/>
      </c>
      <c r="BP64" s="9" t="str">
        <f>IF($BH64="","",IF(L$2="most",VLOOKUP(L64,'Key 1'!$A:$B,2,0),IF(L$2="least",VLOOKUP(L64,'Key 1'!$A:$C,3,0),0)))</f>
        <v/>
      </c>
      <c r="BQ64" s="9" t="str">
        <f>IF($BH64="","",IF(M$2="most",VLOOKUP(M64,'Key 1'!$A:$B,2,0),IF(M$2="least",VLOOKUP(M64,'Key 1'!$A:$C,3,0),0)))</f>
        <v/>
      </c>
      <c r="BR64" s="9" t="str">
        <f>IF($BH64="","",IF(N$2="most",VLOOKUP(N64,'Key 1'!$A:$B,2,0),IF(N$2="least",VLOOKUP(N64,'Key 1'!$A:$C,3,0),0)))</f>
        <v/>
      </c>
      <c r="BS64" s="9" t="str">
        <f>IF($BH64="","",IF(O$2="most",VLOOKUP(O64,'Key 1'!$A:$B,2,0),IF(O$2="least",VLOOKUP(O64,'Key 1'!$A:$C,3,0),0)))</f>
        <v/>
      </c>
      <c r="BT64" s="9" t="str">
        <f>IF($BH64="","",IF(P$2="most",VLOOKUP(P64,'Key 1'!$A:$B,2,0),IF(P$2="least",VLOOKUP(P64,'Key 1'!$A:$C,3,0),0)))</f>
        <v/>
      </c>
      <c r="BU64" s="9" t="str">
        <f>IF($BH64="","",IF(Q$2="most",VLOOKUP(Q64,'Key 1'!$A:$B,2,0),IF(Q$2="least",VLOOKUP(Q64,'Key 1'!$A:$C,3,0),0)))</f>
        <v/>
      </c>
      <c r="BV64" s="9" t="str">
        <f>IF($BH64="","",IF(R$2="most",VLOOKUP(R64,'Key 1'!$A:$B,2,0),IF(R$2="least",VLOOKUP(R64,'Key 1'!$A:$C,3,0),0)))</f>
        <v/>
      </c>
      <c r="BW64" s="9" t="str">
        <f>IF($BH64="","",IF(S$2="most",VLOOKUP(S64,'Key 1'!$A:$B,2,0),IF(S$2="least",VLOOKUP(S64,'Key 1'!$A:$C,3,0),0)))</f>
        <v/>
      </c>
      <c r="BX64" s="9" t="str">
        <f>IF($BH64="","",IF(T$2="most",VLOOKUP(T64,'Key 1'!$A:$B,2,0),IF(T$2="least",VLOOKUP(T64,'Key 1'!$A:$C,3,0),0)))</f>
        <v/>
      </c>
      <c r="BY64" s="9" t="str">
        <f>IF($BH64="","",IF(U$2="most",VLOOKUP(U64,'Key 1'!$A:$B,2,0),IF(U$2="least",VLOOKUP(U64,'Key 1'!$A:$C,3,0),0)))</f>
        <v/>
      </c>
      <c r="BZ64" s="9" t="str">
        <f>IF($BH64="","",IF(V$2="most",VLOOKUP(V64,'Key 1'!$A:$B,2,0),IF(V$2="least",VLOOKUP(V64,'Key 1'!$A:$C,3,0),0)))</f>
        <v/>
      </c>
      <c r="CA64" s="9" t="str">
        <f>IF($BH64="","",IF(W$2="most",VLOOKUP(W64,'Key 1'!$A:$B,2,0),IF(W$2="least",VLOOKUP(W64,'Key 1'!$A:$C,3,0),0)))</f>
        <v/>
      </c>
      <c r="CB64" s="9" t="str">
        <f>IF($BH64="","",IF(X$2="most",VLOOKUP(X64,'Key 1'!$A:$B,2,0),IF(X$2="least",VLOOKUP(X64,'Key 1'!$A:$C,3,0),0)))</f>
        <v/>
      </c>
      <c r="CC64" s="9" t="str">
        <f>IF($BH64="","",IF(Y$2="most",VLOOKUP(Y64,'Key 1'!$A:$B,2,0),IF(Y$2="least",VLOOKUP(Y64,'Key 1'!$A:$C,3,0),0)))</f>
        <v/>
      </c>
      <c r="CD64" s="9" t="str">
        <f>IF($BH64="","",IF(Z$2="most",VLOOKUP(Z64,'Key 1'!$A:$B,2,0),IF(Z$2="least",VLOOKUP(Z64,'Key 1'!$A:$C,3,0),0)))</f>
        <v/>
      </c>
      <c r="CE64" s="9" t="str">
        <f>IF($BH64="","",IF(AA$2="most",VLOOKUP(AA64,'Key 1'!$A:$B,2,0),IF(AA$2="least",VLOOKUP(AA64,'Key 1'!$A:$C,3,0),0)))</f>
        <v/>
      </c>
      <c r="CF64" s="9" t="str">
        <f>IF($BH64="","",IF(AB$2="most",VLOOKUP(AB64,'Key 1'!$A:$B,2,0),IF(AB$2="least",VLOOKUP(AB64,'Key 1'!$A:$C,3,0),0)))</f>
        <v/>
      </c>
      <c r="CG64" s="9" t="str">
        <f>IF($BH64="","",IF(AC$2="most",VLOOKUP(AC64,'Key 1'!$A:$B,2,0),IF(AC$2="least",VLOOKUP(AC64,'Key 1'!$A:$C,3,0),0)))</f>
        <v/>
      </c>
      <c r="CH64" s="9" t="str">
        <f>IF($BH64="","",IF(AD$2="most",VLOOKUP(AD64,'Key 1'!$A:$B,2,0),IF(AD$2="least",VLOOKUP(AD64,'Key 1'!$A:$C,3,0),0)))</f>
        <v/>
      </c>
      <c r="CI64" s="9" t="str">
        <f>IF($BH64="","",IF(AE$2="most",VLOOKUP(AE64,'Key 1'!$A:$B,2,0),IF(AE$2="least",VLOOKUP(AE64,'Key 1'!$A:$C,3,0),0)))</f>
        <v/>
      </c>
      <c r="CJ64" s="9" t="str">
        <f>IF($BH64="","",IF(AF$2="most",VLOOKUP(AF64,'Key 1'!$A:$B,2,0),IF(AF$2="least",VLOOKUP(AF64,'Key 1'!$A:$C,3,0),0)))</f>
        <v/>
      </c>
      <c r="CK64" s="9" t="str">
        <f>IF($BH64="","",IF(AG$2="most",VLOOKUP(AG64,'Key 1'!$A:$B,2,0),IF(AG$2="least",VLOOKUP(AG64,'Key 1'!$A:$C,3,0),0)))</f>
        <v/>
      </c>
      <c r="CL64" s="9" t="str">
        <f>IF($BH64="","",IF(AH$2="most",VLOOKUP(AH64,'Key 1'!$A:$B,2,0),IF(AH$2="least",VLOOKUP(AH64,'Key 1'!$A:$C,3,0),0)))</f>
        <v/>
      </c>
      <c r="CM64" s="9" t="str">
        <f>IF($BH64="","",IF(AI$2="most",VLOOKUP(AI64,'Key 1'!$A:$B,2,0),IF(AI$2="least",VLOOKUP(AI64,'Key 1'!$A:$C,3,0),0)))</f>
        <v/>
      </c>
      <c r="CN64" s="9" t="str">
        <f>IF($BH64="","",IF(AJ$2="most",VLOOKUP(AJ64,'Key 1'!$A:$B,2,0),IF(AJ$2="least",VLOOKUP(AJ64,'Key 1'!$A:$C,3,0),0)))</f>
        <v/>
      </c>
      <c r="CO64" s="9" t="str">
        <f>IF($BH64="","",IF(AK$2="most",VLOOKUP(AK64,'Key 1'!$A:$B,2,0),IF(AK$2="least",VLOOKUP(AK64,'Key 1'!$A:$C,3,0),0)))</f>
        <v/>
      </c>
      <c r="CP64" s="9" t="str">
        <f>IF($BH64="","",IF(AL$2="most",VLOOKUP(AL64,'Key 1'!$A:$B,2,0),IF(AL$2="least",VLOOKUP(AL64,'Key 1'!$A:$C,3,0),0)))</f>
        <v/>
      </c>
      <c r="CQ64" s="9" t="str">
        <f>IF($BH64="","",IF(AM$2="most",VLOOKUP(AM64,'Key 1'!$A:$B,2,0),IF(AM$2="least",VLOOKUP(AM64,'Key 1'!$A:$C,3,0),0)))</f>
        <v/>
      </c>
      <c r="CR64" s="9" t="str">
        <f>IF($BH64="","",IF(AN$2="most",VLOOKUP(AN64,'Key 1'!$A:$B,2,0),IF(AN$2="least",VLOOKUP(AN64,'Key 1'!$A:$C,3,0),0)))</f>
        <v/>
      </c>
      <c r="CS64" s="9" t="str">
        <f>IF($BH64="","",IF(AO$2="most",VLOOKUP(AO64,'Key 1'!$A:$B,2,0),IF(AO$2="least",VLOOKUP(AO64,'Key 1'!$A:$C,3,0),0)))</f>
        <v/>
      </c>
      <c r="CT64" s="9" t="str">
        <f>IF($BH64="","",IF(AP$2="most",VLOOKUP(AP64,'Key 1'!$A:$B,2,0),IF(AP$2="least",VLOOKUP(AP64,'Key 1'!$A:$C,3,0),0)))</f>
        <v/>
      </c>
      <c r="CU64" s="9" t="str">
        <f>IF($BH64="","",IF(AQ$2="most",VLOOKUP(AQ64,'Key 1'!$A:$B,2,0),IF(AQ$2="least",VLOOKUP(AQ64,'Key 1'!$A:$C,3,0),0)))</f>
        <v/>
      </c>
      <c r="CV64" s="9" t="str">
        <f>IF($BH64="","",IF(AR$2="most",VLOOKUP(AR64,'Key 1'!$A:$B,2,0),IF(AR$2="least",VLOOKUP(AR64,'Key 1'!$A:$C,3,0),0)))</f>
        <v/>
      </c>
      <c r="CW64" s="9" t="str">
        <f>IF($BH64="","",IF(AS$2="most",VLOOKUP(AS64,'Key 1'!$A:$B,2,0),IF(AS$2="least",VLOOKUP(AS64,'Key 1'!$A:$C,3,0),0)))</f>
        <v/>
      </c>
      <c r="CX64" s="9" t="str">
        <f>IF($BH64="","",IF(AT$2="most",VLOOKUP(AT64,'Key 1'!$A:$B,2,0),IF(AT$2="least",VLOOKUP(AT64,'Key 1'!$A:$C,3,0),0)))</f>
        <v/>
      </c>
      <c r="CY64" s="9" t="str">
        <f>IF($BH64="","",IF(AU$2="most",VLOOKUP(AU64,'Key 1'!$A:$B,2,0),IF(AU$2="least",VLOOKUP(AU64,'Key 1'!$A:$C,3,0),0)))</f>
        <v/>
      </c>
      <c r="CZ64" s="9" t="str">
        <f>IF($BH64="","",IF(AV$2="most",VLOOKUP(AV64,'Key 1'!$A:$B,2,0),IF(AV$2="least",VLOOKUP(AV64,'Key 1'!$A:$C,3,0),0)))</f>
        <v/>
      </c>
      <c r="DA64" s="9" t="str">
        <f>IF($BH64="","",IF(AW$2="most",VLOOKUP(AW64,'Key 1'!$A:$B,2,0),IF(AW$2="least",VLOOKUP(AW64,'Key 1'!$A:$C,3,0),0)))</f>
        <v/>
      </c>
      <c r="DB64" s="9" t="str">
        <f>IF($BH64="","",IF(AX$2="most",VLOOKUP(AX64,'Key 1'!$A:$B,2,0),IF(AX$2="least",VLOOKUP(AX64,'Key 1'!$A:$C,3,0),0)))</f>
        <v/>
      </c>
      <c r="DC64" s="9" t="str">
        <f>IF($BH64="","",IF(AY$2="most",VLOOKUP(AY64,'Key 1'!$A:$B,2,0),IF(AY$2="least",VLOOKUP(AY64,'Key 1'!$A:$C,3,0),0)))</f>
        <v/>
      </c>
      <c r="DD64" s="9" t="str">
        <f>IF($BH64="","",IF(AZ$2="most",VLOOKUP(AZ64,'Key 1'!$A:$B,2,0),IF(AZ$2="least",VLOOKUP(AZ64,'Key 1'!$A:$C,3,0),0)))</f>
        <v/>
      </c>
      <c r="DE64" s="9" t="str">
        <f>IF($BH64="","",IF(BA$2="most",VLOOKUP(BA64,'Key 1'!$A:$B,2,0),IF(BA$2="least",VLOOKUP(BA64,'Key 1'!$A:$C,3,0),0)))</f>
        <v/>
      </c>
      <c r="DF64" s="9" t="str">
        <f>IF($BH64="","",IF(BB$2="most",VLOOKUP(BB64,'Key 1'!$A:$B,2,0),IF(BB$2="least",VLOOKUP(BB64,'Key 1'!$A:$C,3,0),0)))</f>
        <v/>
      </c>
      <c r="DG64" s="9" t="str">
        <f>IF($BH64="","",IF(BC$2="most",VLOOKUP(BC64,'Key 1'!$A:$B,2,0),IF(BC$2="least",VLOOKUP(BC64,'Key 1'!$A:$C,3,0),0)))</f>
        <v/>
      </c>
      <c r="DH64" s="9" t="str">
        <f>IF($BH64="","",IF(BD$2="most",VLOOKUP(BD64,'Key 1'!$A:$B,2,0),IF(BD$2="least",VLOOKUP(BD64,'Key 1'!$A:$C,3,0),0)))</f>
        <v/>
      </c>
      <c r="DI64" s="9" t="str">
        <f>IF($BH64="","",IF(BE$2="most",VLOOKUP(BE64,'Key 1'!$A:$B,2,0),IF(BE$2="least",VLOOKUP(BE64,'Key 1'!$A:$C,3,0),0)))</f>
        <v/>
      </c>
      <c r="DJ64" s="9" t="str">
        <f>IF($BH64="","",IF(BF$2="most",VLOOKUP(BF64,'Key 1'!$A:$B,2,0),IF(BF$2="least",VLOOKUP(BF64,'Key 1'!$A:$C,3,0),0)))</f>
        <v/>
      </c>
      <c r="DK64" s="9" t="str">
        <f>IF($BH64="","",IF(BG$2="most",VLOOKUP(BG64,'Key 1'!$A:$B,2,0),IF(BG$2="least",VLOOKUP(BG64,'Key 1'!$A:$C,3,0),0)))</f>
        <v/>
      </c>
      <c r="DL64" s="9" t="str">
        <f>IF($BH64="","",IF(BH$2="most",VLOOKUP(BH64,'Key 1'!$A:$B,2,0),IF(BH$2="least",VLOOKUP(BH64,'Key 1'!$A:$C,3,0),0)))</f>
        <v/>
      </c>
      <c r="DM64" s="9">
        <f t="shared" si="50"/>
        <v>0</v>
      </c>
      <c r="DN64" s="9">
        <f t="shared" si="51"/>
        <v>0</v>
      </c>
      <c r="DO64" s="9">
        <f t="shared" si="52"/>
        <v>0</v>
      </c>
      <c r="DP64" s="9">
        <f t="shared" si="53"/>
        <v>0</v>
      </c>
      <c r="DQ64" s="9">
        <f t="shared" si="54"/>
        <v>0</v>
      </c>
      <c r="DR64" s="9">
        <f t="shared" si="55"/>
        <v>0</v>
      </c>
      <c r="DS64" s="9">
        <f t="shared" si="56"/>
        <v>0</v>
      </c>
      <c r="DT64" s="9">
        <f t="shared" si="57"/>
        <v>0</v>
      </c>
      <c r="DU64" s="9">
        <f t="shared" si="58"/>
        <v>0</v>
      </c>
      <c r="DV64" s="9">
        <f t="shared" si="59"/>
        <v>0</v>
      </c>
    </row>
    <row r="65" spans="1:126"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9" t="str">
        <f>IF($BH65="","",IF(E$2="most",VLOOKUP(E65,'Key 1'!$A:$B,2,0),IF(E$2="least",VLOOKUP(E65,'Key 1'!$A:$C,3,0),0)))</f>
        <v/>
      </c>
      <c r="BJ65" s="9" t="str">
        <f>IF($BH65="","",IF(F$2="most",VLOOKUP(F65,'Key 1'!$A:$B,2,0),IF(F$2="least",VLOOKUP(F65,'Key 1'!$A:$C,3,0),0)))</f>
        <v/>
      </c>
      <c r="BK65" s="9" t="str">
        <f>IF($BH65="","",IF(G$2="most",VLOOKUP(G65,'Key 1'!$A:$B,2,0),IF(G$2="least",VLOOKUP(G65,'Key 1'!$A:$C,3,0),0)))</f>
        <v/>
      </c>
      <c r="BL65" s="9" t="str">
        <f>IF($BH65="","",IF(H$2="most",VLOOKUP(H65,'Key 1'!$A:$B,2,0),IF(H$2="least",VLOOKUP(H65,'Key 1'!$A:$C,3,0),0)))</f>
        <v/>
      </c>
      <c r="BM65" s="9" t="str">
        <f>IF($BH65="","",IF(I$2="most",VLOOKUP(I65,'Key 1'!$A:$B,2,0),IF(I$2="least",VLOOKUP(I65,'Key 1'!$A:$C,3,0),0)))</f>
        <v/>
      </c>
      <c r="BN65" s="9" t="str">
        <f>IF($BH65="","",IF(J$2="most",VLOOKUP(J65,'Key 1'!$A:$B,2,0),IF(J$2="least",VLOOKUP(J65,'Key 1'!$A:$C,3,0),0)))</f>
        <v/>
      </c>
      <c r="BO65" s="9" t="str">
        <f>IF($BH65="","",IF(K$2="most",VLOOKUP(K65,'Key 1'!$A:$B,2,0),IF(K$2="least",VLOOKUP(K65,'Key 1'!$A:$C,3,0),0)))</f>
        <v/>
      </c>
      <c r="BP65" s="9" t="str">
        <f>IF($BH65="","",IF(L$2="most",VLOOKUP(L65,'Key 1'!$A:$B,2,0),IF(L$2="least",VLOOKUP(L65,'Key 1'!$A:$C,3,0),0)))</f>
        <v/>
      </c>
      <c r="BQ65" s="9" t="str">
        <f>IF($BH65="","",IF(M$2="most",VLOOKUP(M65,'Key 1'!$A:$B,2,0),IF(M$2="least",VLOOKUP(M65,'Key 1'!$A:$C,3,0),0)))</f>
        <v/>
      </c>
      <c r="BR65" s="9" t="str">
        <f>IF($BH65="","",IF(N$2="most",VLOOKUP(N65,'Key 1'!$A:$B,2,0),IF(N$2="least",VLOOKUP(N65,'Key 1'!$A:$C,3,0),0)))</f>
        <v/>
      </c>
      <c r="BS65" s="9" t="str">
        <f>IF($BH65="","",IF(O$2="most",VLOOKUP(O65,'Key 1'!$A:$B,2,0),IF(O$2="least",VLOOKUP(O65,'Key 1'!$A:$C,3,0),0)))</f>
        <v/>
      </c>
      <c r="BT65" s="9" t="str">
        <f>IF($BH65="","",IF(P$2="most",VLOOKUP(P65,'Key 1'!$A:$B,2,0),IF(P$2="least",VLOOKUP(P65,'Key 1'!$A:$C,3,0),0)))</f>
        <v/>
      </c>
      <c r="BU65" s="9" t="str">
        <f>IF($BH65="","",IF(Q$2="most",VLOOKUP(Q65,'Key 1'!$A:$B,2,0),IF(Q$2="least",VLOOKUP(Q65,'Key 1'!$A:$C,3,0),0)))</f>
        <v/>
      </c>
      <c r="BV65" s="9" t="str">
        <f>IF($BH65="","",IF(R$2="most",VLOOKUP(R65,'Key 1'!$A:$B,2,0),IF(R$2="least",VLOOKUP(R65,'Key 1'!$A:$C,3,0),0)))</f>
        <v/>
      </c>
      <c r="BW65" s="9" t="str">
        <f>IF($BH65="","",IF(S$2="most",VLOOKUP(S65,'Key 1'!$A:$B,2,0),IF(S$2="least",VLOOKUP(S65,'Key 1'!$A:$C,3,0),0)))</f>
        <v/>
      </c>
      <c r="BX65" s="9" t="str">
        <f>IF($BH65="","",IF(T$2="most",VLOOKUP(T65,'Key 1'!$A:$B,2,0),IF(T$2="least",VLOOKUP(T65,'Key 1'!$A:$C,3,0),0)))</f>
        <v/>
      </c>
      <c r="BY65" s="9" t="str">
        <f>IF($BH65="","",IF(U$2="most",VLOOKUP(U65,'Key 1'!$A:$B,2,0),IF(U$2="least",VLOOKUP(U65,'Key 1'!$A:$C,3,0),0)))</f>
        <v/>
      </c>
      <c r="BZ65" s="9" t="str">
        <f>IF($BH65="","",IF(V$2="most",VLOOKUP(V65,'Key 1'!$A:$B,2,0),IF(V$2="least",VLOOKUP(V65,'Key 1'!$A:$C,3,0),0)))</f>
        <v/>
      </c>
      <c r="CA65" s="9" t="str">
        <f>IF($BH65="","",IF(W$2="most",VLOOKUP(W65,'Key 1'!$A:$B,2,0),IF(W$2="least",VLOOKUP(W65,'Key 1'!$A:$C,3,0),0)))</f>
        <v/>
      </c>
      <c r="CB65" s="9" t="str">
        <f>IF($BH65="","",IF(X$2="most",VLOOKUP(X65,'Key 1'!$A:$B,2,0),IF(X$2="least",VLOOKUP(X65,'Key 1'!$A:$C,3,0),0)))</f>
        <v/>
      </c>
      <c r="CC65" s="9" t="str">
        <f>IF($BH65="","",IF(Y$2="most",VLOOKUP(Y65,'Key 1'!$A:$B,2,0),IF(Y$2="least",VLOOKUP(Y65,'Key 1'!$A:$C,3,0),0)))</f>
        <v/>
      </c>
      <c r="CD65" s="9" t="str">
        <f>IF($BH65="","",IF(Z$2="most",VLOOKUP(Z65,'Key 1'!$A:$B,2,0),IF(Z$2="least",VLOOKUP(Z65,'Key 1'!$A:$C,3,0),0)))</f>
        <v/>
      </c>
      <c r="CE65" s="9" t="str">
        <f>IF($BH65="","",IF(AA$2="most",VLOOKUP(AA65,'Key 1'!$A:$B,2,0),IF(AA$2="least",VLOOKUP(AA65,'Key 1'!$A:$C,3,0),0)))</f>
        <v/>
      </c>
      <c r="CF65" s="9" t="str">
        <f>IF($BH65="","",IF(AB$2="most",VLOOKUP(AB65,'Key 1'!$A:$B,2,0),IF(AB$2="least",VLOOKUP(AB65,'Key 1'!$A:$C,3,0),0)))</f>
        <v/>
      </c>
      <c r="CG65" s="9" t="str">
        <f>IF($BH65="","",IF(AC$2="most",VLOOKUP(AC65,'Key 1'!$A:$B,2,0),IF(AC$2="least",VLOOKUP(AC65,'Key 1'!$A:$C,3,0),0)))</f>
        <v/>
      </c>
      <c r="CH65" s="9" t="str">
        <f>IF($BH65="","",IF(AD$2="most",VLOOKUP(AD65,'Key 1'!$A:$B,2,0),IF(AD$2="least",VLOOKUP(AD65,'Key 1'!$A:$C,3,0),0)))</f>
        <v/>
      </c>
      <c r="CI65" s="9" t="str">
        <f>IF($BH65="","",IF(AE$2="most",VLOOKUP(AE65,'Key 1'!$A:$B,2,0),IF(AE$2="least",VLOOKUP(AE65,'Key 1'!$A:$C,3,0),0)))</f>
        <v/>
      </c>
      <c r="CJ65" s="9" t="str">
        <f>IF($BH65="","",IF(AF$2="most",VLOOKUP(AF65,'Key 1'!$A:$B,2,0),IF(AF$2="least",VLOOKUP(AF65,'Key 1'!$A:$C,3,0),0)))</f>
        <v/>
      </c>
      <c r="CK65" s="9" t="str">
        <f>IF($BH65="","",IF(AG$2="most",VLOOKUP(AG65,'Key 1'!$A:$B,2,0),IF(AG$2="least",VLOOKUP(AG65,'Key 1'!$A:$C,3,0),0)))</f>
        <v/>
      </c>
      <c r="CL65" s="9" t="str">
        <f>IF($BH65="","",IF(AH$2="most",VLOOKUP(AH65,'Key 1'!$A:$B,2,0),IF(AH$2="least",VLOOKUP(AH65,'Key 1'!$A:$C,3,0),0)))</f>
        <v/>
      </c>
      <c r="CM65" s="9" t="str">
        <f>IF($BH65="","",IF(AI$2="most",VLOOKUP(AI65,'Key 1'!$A:$B,2,0),IF(AI$2="least",VLOOKUP(AI65,'Key 1'!$A:$C,3,0),0)))</f>
        <v/>
      </c>
      <c r="CN65" s="9" t="str">
        <f>IF($BH65="","",IF(AJ$2="most",VLOOKUP(AJ65,'Key 1'!$A:$B,2,0),IF(AJ$2="least",VLOOKUP(AJ65,'Key 1'!$A:$C,3,0),0)))</f>
        <v/>
      </c>
      <c r="CO65" s="9" t="str">
        <f>IF($BH65="","",IF(AK$2="most",VLOOKUP(AK65,'Key 1'!$A:$B,2,0),IF(AK$2="least",VLOOKUP(AK65,'Key 1'!$A:$C,3,0),0)))</f>
        <v/>
      </c>
      <c r="CP65" s="9" t="str">
        <f>IF($BH65="","",IF(AL$2="most",VLOOKUP(AL65,'Key 1'!$A:$B,2,0),IF(AL$2="least",VLOOKUP(AL65,'Key 1'!$A:$C,3,0),0)))</f>
        <v/>
      </c>
      <c r="CQ65" s="9" t="str">
        <f>IF($BH65="","",IF(AM$2="most",VLOOKUP(AM65,'Key 1'!$A:$B,2,0),IF(AM$2="least",VLOOKUP(AM65,'Key 1'!$A:$C,3,0),0)))</f>
        <v/>
      </c>
      <c r="CR65" s="9" t="str">
        <f>IF($BH65="","",IF(AN$2="most",VLOOKUP(AN65,'Key 1'!$A:$B,2,0),IF(AN$2="least",VLOOKUP(AN65,'Key 1'!$A:$C,3,0),0)))</f>
        <v/>
      </c>
      <c r="CS65" s="9" t="str">
        <f>IF($BH65="","",IF(AO$2="most",VLOOKUP(AO65,'Key 1'!$A:$B,2,0),IF(AO$2="least",VLOOKUP(AO65,'Key 1'!$A:$C,3,0),0)))</f>
        <v/>
      </c>
      <c r="CT65" s="9" t="str">
        <f>IF($BH65="","",IF(AP$2="most",VLOOKUP(AP65,'Key 1'!$A:$B,2,0),IF(AP$2="least",VLOOKUP(AP65,'Key 1'!$A:$C,3,0),0)))</f>
        <v/>
      </c>
      <c r="CU65" s="9" t="str">
        <f>IF($BH65="","",IF(AQ$2="most",VLOOKUP(AQ65,'Key 1'!$A:$B,2,0),IF(AQ$2="least",VLOOKUP(AQ65,'Key 1'!$A:$C,3,0),0)))</f>
        <v/>
      </c>
      <c r="CV65" s="9" t="str">
        <f>IF($BH65="","",IF(AR$2="most",VLOOKUP(AR65,'Key 1'!$A:$B,2,0),IF(AR$2="least",VLOOKUP(AR65,'Key 1'!$A:$C,3,0),0)))</f>
        <v/>
      </c>
      <c r="CW65" s="9" t="str">
        <f>IF($BH65="","",IF(AS$2="most",VLOOKUP(AS65,'Key 1'!$A:$B,2,0),IF(AS$2="least",VLOOKUP(AS65,'Key 1'!$A:$C,3,0),0)))</f>
        <v/>
      </c>
      <c r="CX65" s="9" t="str">
        <f>IF($BH65="","",IF(AT$2="most",VLOOKUP(AT65,'Key 1'!$A:$B,2,0),IF(AT$2="least",VLOOKUP(AT65,'Key 1'!$A:$C,3,0),0)))</f>
        <v/>
      </c>
      <c r="CY65" s="9" t="str">
        <f>IF($BH65="","",IF(AU$2="most",VLOOKUP(AU65,'Key 1'!$A:$B,2,0),IF(AU$2="least",VLOOKUP(AU65,'Key 1'!$A:$C,3,0),0)))</f>
        <v/>
      </c>
      <c r="CZ65" s="9" t="str">
        <f>IF($BH65="","",IF(AV$2="most",VLOOKUP(AV65,'Key 1'!$A:$B,2,0),IF(AV$2="least",VLOOKUP(AV65,'Key 1'!$A:$C,3,0),0)))</f>
        <v/>
      </c>
      <c r="DA65" s="9" t="str">
        <f>IF($BH65="","",IF(AW$2="most",VLOOKUP(AW65,'Key 1'!$A:$B,2,0),IF(AW$2="least",VLOOKUP(AW65,'Key 1'!$A:$C,3,0),0)))</f>
        <v/>
      </c>
      <c r="DB65" s="9" t="str">
        <f>IF($BH65="","",IF(AX$2="most",VLOOKUP(AX65,'Key 1'!$A:$B,2,0),IF(AX$2="least",VLOOKUP(AX65,'Key 1'!$A:$C,3,0),0)))</f>
        <v/>
      </c>
      <c r="DC65" s="9" t="str">
        <f>IF($BH65="","",IF(AY$2="most",VLOOKUP(AY65,'Key 1'!$A:$B,2,0),IF(AY$2="least",VLOOKUP(AY65,'Key 1'!$A:$C,3,0),0)))</f>
        <v/>
      </c>
      <c r="DD65" s="9" t="str">
        <f>IF($BH65="","",IF(AZ$2="most",VLOOKUP(AZ65,'Key 1'!$A:$B,2,0),IF(AZ$2="least",VLOOKUP(AZ65,'Key 1'!$A:$C,3,0),0)))</f>
        <v/>
      </c>
      <c r="DE65" s="9" t="str">
        <f>IF($BH65="","",IF(BA$2="most",VLOOKUP(BA65,'Key 1'!$A:$B,2,0),IF(BA$2="least",VLOOKUP(BA65,'Key 1'!$A:$C,3,0),0)))</f>
        <v/>
      </c>
      <c r="DF65" s="9" t="str">
        <f>IF($BH65="","",IF(BB$2="most",VLOOKUP(BB65,'Key 1'!$A:$B,2,0),IF(BB$2="least",VLOOKUP(BB65,'Key 1'!$A:$C,3,0),0)))</f>
        <v/>
      </c>
      <c r="DG65" s="9" t="str">
        <f>IF($BH65="","",IF(BC$2="most",VLOOKUP(BC65,'Key 1'!$A:$B,2,0),IF(BC$2="least",VLOOKUP(BC65,'Key 1'!$A:$C,3,0),0)))</f>
        <v/>
      </c>
      <c r="DH65" s="9" t="str">
        <f>IF($BH65="","",IF(BD$2="most",VLOOKUP(BD65,'Key 1'!$A:$B,2,0),IF(BD$2="least",VLOOKUP(BD65,'Key 1'!$A:$C,3,0),0)))</f>
        <v/>
      </c>
      <c r="DI65" s="9" t="str">
        <f>IF($BH65="","",IF(BE$2="most",VLOOKUP(BE65,'Key 1'!$A:$B,2,0),IF(BE$2="least",VLOOKUP(BE65,'Key 1'!$A:$C,3,0),0)))</f>
        <v/>
      </c>
      <c r="DJ65" s="9" t="str">
        <f>IF($BH65="","",IF(BF$2="most",VLOOKUP(BF65,'Key 1'!$A:$B,2,0),IF(BF$2="least",VLOOKUP(BF65,'Key 1'!$A:$C,3,0),0)))</f>
        <v/>
      </c>
      <c r="DK65" s="9" t="str">
        <f>IF($BH65="","",IF(BG$2="most",VLOOKUP(BG65,'Key 1'!$A:$B,2,0),IF(BG$2="least",VLOOKUP(BG65,'Key 1'!$A:$C,3,0),0)))</f>
        <v/>
      </c>
      <c r="DL65" s="9" t="str">
        <f>IF($BH65="","",IF(BH$2="most",VLOOKUP(BH65,'Key 1'!$A:$B,2,0),IF(BH$2="least",VLOOKUP(BH65,'Key 1'!$A:$C,3,0),0)))</f>
        <v/>
      </c>
      <c r="DM65" s="9">
        <f t="shared" si="50"/>
        <v>0</v>
      </c>
      <c r="DN65" s="9">
        <f t="shared" si="51"/>
        <v>0</v>
      </c>
      <c r="DO65" s="9">
        <f t="shared" si="52"/>
        <v>0</v>
      </c>
      <c r="DP65" s="9">
        <f t="shared" si="53"/>
        <v>0</v>
      </c>
      <c r="DQ65" s="9">
        <f t="shared" si="54"/>
        <v>0</v>
      </c>
      <c r="DR65" s="9">
        <f t="shared" si="55"/>
        <v>0</v>
      </c>
      <c r="DS65" s="9">
        <f t="shared" si="56"/>
        <v>0</v>
      </c>
      <c r="DT65" s="9">
        <f t="shared" si="57"/>
        <v>0</v>
      </c>
      <c r="DU65" s="9">
        <f t="shared" si="58"/>
        <v>0</v>
      </c>
      <c r="DV65" s="9">
        <f t="shared" si="59"/>
        <v>0</v>
      </c>
    </row>
    <row r="66" spans="1:126"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9" t="str">
        <f>IF($BH66="","",IF(E$2="most",VLOOKUP(E66,'Key 1'!$A:$B,2,0),IF(E$2="least",VLOOKUP(E66,'Key 1'!$A:$C,3,0),0)))</f>
        <v/>
      </c>
      <c r="BJ66" s="9" t="str">
        <f>IF($BH66="","",IF(F$2="most",VLOOKUP(F66,'Key 1'!$A:$B,2,0),IF(F$2="least",VLOOKUP(F66,'Key 1'!$A:$C,3,0),0)))</f>
        <v/>
      </c>
      <c r="BK66" s="9" t="str">
        <f>IF($BH66="","",IF(G$2="most",VLOOKUP(G66,'Key 1'!$A:$B,2,0),IF(G$2="least",VLOOKUP(G66,'Key 1'!$A:$C,3,0),0)))</f>
        <v/>
      </c>
      <c r="BL66" s="9" t="str">
        <f>IF($BH66="","",IF(H$2="most",VLOOKUP(H66,'Key 1'!$A:$B,2,0),IF(H$2="least",VLOOKUP(H66,'Key 1'!$A:$C,3,0),0)))</f>
        <v/>
      </c>
      <c r="BM66" s="9" t="str">
        <f>IF($BH66="","",IF(I$2="most",VLOOKUP(I66,'Key 1'!$A:$B,2,0),IF(I$2="least",VLOOKUP(I66,'Key 1'!$A:$C,3,0),0)))</f>
        <v/>
      </c>
      <c r="BN66" s="9" t="str">
        <f>IF($BH66="","",IF(J$2="most",VLOOKUP(J66,'Key 1'!$A:$B,2,0),IF(J$2="least",VLOOKUP(J66,'Key 1'!$A:$C,3,0),0)))</f>
        <v/>
      </c>
      <c r="BO66" s="9" t="str">
        <f>IF($BH66="","",IF(K$2="most",VLOOKUP(K66,'Key 1'!$A:$B,2,0),IF(K$2="least",VLOOKUP(K66,'Key 1'!$A:$C,3,0),0)))</f>
        <v/>
      </c>
      <c r="BP66" s="9" t="str">
        <f>IF($BH66="","",IF(L$2="most",VLOOKUP(L66,'Key 1'!$A:$B,2,0),IF(L$2="least",VLOOKUP(L66,'Key 1'!$A:$C,3,0),0)))</f>
        <v/>
      </c>
      <c r="BQ66" s="9" t="str">
        <f>IF($BH66="","",IF(M$2="most",VLOOKUP(M66,'Key 1'!$A:$B,2,0),IF(M$2="least",VLOOKUP(M66,'Key 1'!$A:$C,3,0),0)))</f>
        <v/>
      </c>
      <c r="BR66" s="9" t="str">
        <f>IF($BH66="","",IF(N$2="most",VLOOKUP(N66,'Key 1'!$A:$B,2,0),IF(N$2="least",VLOOKUP(N66,'Key 1'!$A:$C,3,0),0)))</f>
        <v/>
      </c>
      <c r="BS66" s="9" t="str">
        <f>IF($BH66="","",IF(O$2="most",VLOOKUP(O66,'Key 1'!$A:$B,2,0),IF(O$2="least",VLOOKUP(O66,'Key 1'!$A:$C,3,0),0)))</f>
        <v/>
      </c>
      <c r="BT66" s="9" t="str">
        <f>IF($BH66="","",IF(P$2="most",VLOOKUP(P66,'Key 1'!$A:$B,2,0),IF(P$2="least",VLOOKUP(P66,'Key 1'!$A:$C,3,0),0)))</f>
        <v/>
      </c>
      <c r="BU66" s="9" t="str">
        <f>IF($BH66="","",IF(Q$2="most",VLOOKUP(Q66,'Key 1'!$A:$B,2,0),IF(Q$2="least",VLOOKUP(Q66,'Key 1'!$A:$C,3,0),0)))</f>
        <v/>
      </c>
      <c r="BV66" s="9" t="str">
        <f>IF($BH66="","",IF(R$2="most",VLOOKUP(R66,'Key 1'!$A:$B,2,0),IF(R$2="least",VLOOKUP(R66,'Key 1'!$A:$C,3,0),0)))</f>
        <v/>
      </c>
      <c r="BW66" s="9" t="str">
        <f>IF($BH66="","",IF(S$2="most",VLOOKUP(S66,'Key 1'!$A:$B,2,0),IF(S$2="least",VLOOKUP(S66,'Key 1'!$A:$C,3,0),0)))</f>
        <v/>
      </c>
      <c r="BX66" s="9" t="str">
        <f>IF($BH66="","",IF(T$2="most",VLOOKUP(T66,'Key 1'!$A:$B,2,0),IF(T$2="least",VLOOKUP(T66,'Key 1'!$A:$C,3,0),0)))</f>
        <v/>
      </c>
      <c r="BY66" s="9" t="str">
        <f>IF($BH66="","",IF(U$2="most",VLOOKUP(U66,'Key 1'!$A:$B,2,0),IF(U$2="least",VLOOKUP(U66,'Key 1'!$A:$C,3,0),0)))</f>
        <v/>
      </c>
      <c r="BZ66" s="9" t="str">
        <f>IF($BH66="","",IF(V$2="most",VLOOKUP(V66,'Key 1'!$A:$B,2,0),IF(V$2="least",VLOOKUP(V66,'Key 1'!$A:$C,3,0),0)))</f>
        <v/>
      </c>
      <c r="CA66" s="9" t="str">
        <f>IF($BH66="","",IF(W$2="most",VLOOKUP(W66,'Key 1'!$A:$B,2,0),IF(W$2="least",VLOOKUP(W66,'Key 1'!$A:$C,3,0),0)))</f>
        <v/>
      </c>
      <c r="CB66" s="9" t="str">
        <f>IF($BH66="","",IF(X$2="most",VLOOKUP(X66,'Key 1'!$A:$B,2,0),IF(X$2="least",VLOOKUP(X66,'Key 1'!$A:$C,3,0),0)))</f>
        <v/>
      </c>
      <c r="CC66" s="9" t="str">
        <f>IF($BH66="","",IF(Y$2="most",VLOOKUP(Y66,'Key 1'!$A:$B,2,0),IF(Y$2="least",VLOOKUP(Y66,'Key 1'!$A:$C,3,0),0)))</f>
        <v/>
      </c>
      <c r="CD66" s="9" t="str">
        <f>IF($BH66="","",IF(Z$2="most",VLOOKUP(Z66,'Key 1'!$A:$B,2,0),IF(Z$2="least",VLOOKUP(Z66,'Key 1'!$A:$C,3,0),0)))</f>
        <v/>
      </c>
      <c r="CE66" s="9" t="str">
        <f>IF($BH66="","",IF(AA$2="most",VLOOKUP(AA66,'Key 1'!$A:$B,2,0),IF(AA$2="least",VLOOKUP(AA66,'Key 1'!$A:$C,3,0),0)))</f>
        <v/>
      </c>
      <c r="CF66" s="9" t="str">
        <f>IF($BH66="","",IF(AB$2="most",VLOOKUP(AB66,'Key 1'!$A:$B,2,0),IF(AB$2="least",VLOOKUP(AB66,'Key 1'!$A:$C,3,0),0)))</f>
        <v/>
      </c>
      <c r="CG66" s="9" t="str">
        <f>IF($BH66="","",IF(AC$2="most",VLOOKUP(AC66,'Key 1'!$A:$B,2,0),IF(AC$2="least",VLOOKUP(AC66,'Key 1'!$A:$C,3,0),0)))</f>
        <v/>
      </c>
      <c r="CH66" s="9" t="str">
        <f>IF($BH66="","",IF(AD$2="most",VLOOKUP(AD66,'Key 1'!$A:$B,2,0),IF(AD$2="least",VLOOKUP(AD66,'Key 1'!$A:$C,3,0),0)))</f>
        <v/>
      </c>
      <c r="CI66" s="9" t="str">
        <f>IF($BH66="","",IF(AE$2="most",VLOOKUP(AE66,'Key 1'!$A:$B,2,0),IF(AE$2="least",VLOOKUP(AE66,'Key 1'!$A:$C,3,0),0)))</f>
        <v/>
      </c>
      <c r="CJ66" s="9" t="str">
        <f>IF($BH66="","",IF(AF$2="most",VLOOKUP(AF66,'Key 1'!$A:$B,2,0),IF(AF$2="least",VLOOKUP(AF66,'Key 1'!$A:$C,3,0),0)))</f>
        <v/>
      </c>
      <c r="CK66" s="9" t="str">
        <f>IF($BH66="","",IF(AG$2="most",VLOOKUP(AG66,'Key 1'!$A:$B,2,0),IF(AG$2="least",VLOOKUP(AG66,'Key 1'!$A:$C,3,0),0)))</f>
        <v/>
      </c>
      <c r="CL66" s="9" t="str">
        <f>IF($BH66="","",IF(AH$2="most",VLOOKUP(AH66,'Key 1'!$A:$B,2,0),IF(AH$2="least",VLOOKUP(AH66,'Key 1'!$A:$C,3,0),0)))</f>
        <v/>
      </c>
      <c r="CM66" s="9" t="str">
        <f>IF($BH66="","",IF(AI$2="most",VLOOKUP(AI66,'Key 1'!$A:$B,2,0),IF(AI$2="least",VLOOKUP(AI66,'Key 1'!$A:$C,3,0),0)))</f>
        <v/>
      </c>
      <c r="CN66" s="9" t="str">
        <f>IF($BH66="","",IF(AJ$2="most",VLOOKUP(AJ66,'Key 1'!$A:$B,2,0),IF(AJ$2="least",VLOOKUP(AJ66,'Key 1'!$A:$C,3,0),0)))</f>
        <v/>
      </c>
      <c r="CO66" s="9" t="str">
        <f>IF($BH66="","",IF(AK$2="most",VLOOKUP(AK66,'Key 1'!$A:$B,2,0),IF(AK$2="least",VLOOKUP(AK66,'Key 1'!$A:$C,3,0),0)))</f>
        <v/>
      </c>
      <c r="CP66" s="9" t="str">
        <f>IF($BH66="","",IF(AL$2="most",VLOOKUP(AL66,'Key 1'!$A:$B,2,0),IF(AL$2="least",VLOOKUP(AL66,'Key 1'!$A:$C,3,0),0)))</f>
        <v/>
      </c>
      <c r="CQ66" s="9" t="str">
        <f>IF($BH66="","",IF(AM$2="most",VLOOKUP(AM66,'Key 1'!$A:$B,2,0),IF(AM$2="least",VLOOKUP(AM66,'Key 1'!$A:$C,3,0),0)))</f>
        <v/>
      </c>
      <c r="CR66" s="9" t="str">
        <f>IF($BH66="","",IF(AN$2="most",VLOOKUP(AN66,'Key 1'!$A:$B,2,0),IF(AN$2="least",VLOOKUP(AN66,'Key 1'!$A:$C,3,0),0)))</f>
        <v/>
      </c>
      <c r="CS66" s="9" t="str">
        <f>IF($BH66="","",IF(AO$2="most",VLOOKUP(AO66,'Key 1'!$A:$B,2,0),IF(AO$2="least",VLOOKUP(AO66,'Key 1'!$A:$C,3,0),0)))</f>
        <v/>
      </c>
      <c r="CT66" s="9" t="str">
        <f>IF($BH66="","",IF(AP$2="most",VLOOKUP(AP66,'Key 1'!$A:$B,2,0),IF(AP$2="least",VLOOKUP(AP66,'Key 1'!$A:$C,3,0),0)))</f>
        <v/>
      </c>
      <c r="CU66" s="9" t="str">
        <f>IF($BH66="","",IF(AQ$2="most",VLOOKUP(AQ66,'Key 1'!$A:$B,2,0),IF(AQ$2="least",VLOOKUP(AQ66,'Key 1'!$A:$C,3,0),0)))</f>
        <v/>
      </c>
      <c r="CV66" s="9" t="str">
        <f>IF($BH66="","",IF(AR$2="most",VLOOKUP(AR66,'Key 1'!$A:$B,2,0),IF(AR$2="least",VLOOKUP(AR66,'Key 1'!$A:$C,3,0),0)))</f>
        <v/>
      </c>
      <c r="CW66" s="9" t="str">
        <f>IF($BH66="","",IF(AS$2="most",VLOOKUP(AS66,'Key 1'!$A:$B,2,0),IF(AS$2="least",VLOOKUP(AS66,'Key 1'!$A:$C,3,0),0)))</f>
        <v/>
      </c>
      <c r="CX66" s="9" t="str">
        <f>IF($BH66="","",IF(AT$2="most",VLOOKUP(AT66,'Key 1'!$A:$B,2,0),IF(AT$2="least",VLOOKUP(AT66,'Key 1'!$A:$C,3,0),0)))</f>
        <v/>
      </c>
      <c r="CY66" s="9" t="str">
        <f>IF($BH66="","",IF(AU$2="most",VLOOKUP(AU66,'Key 1'!$A:$B,2,0),IF(AU$2="least",VLOOKUP(AU66,'Key 1'!$A:$C,3,0),0)))</f>
        <v/>
      </c>
      <c r="CZ66" s="9" t="str">
        <f>IF($BH66="","",IF(AV$2="most",VLOOKUP(AV66,'Key 1'!$A:$B,2,0),IF(AV$2="least",VLOOKUP(AV66,'Key 1'!$A:$C,3,0),0)))</f>
        <v/>
      </c>
      <c r="DA66" s="9" t="str">
        <f>IF($BH66="","",IF(AW$2="most",VLOOKUP(AW66,'Key 1'!$A:$B,2,0),IF(AW$2="least",VLOOKUP(AW66,'Key 1'!$A:$C,3,0),0)))</f>
        <v/>
      </c>
      <c r="DB66" s="9" t="str">
        <f>IF($BH66="","",IF(AX$2="most",VLOOKUP(AX66,'Key 1'!$A:$B,2,0),IF(AX$2="least",VLOOKUP(AX66,'Key 1'!$A:$C,3,0),0)))</f>
        <v/>
      </c>
      <c r="DC66" s="9" t="str">
        <f>IF($BH66="","",IF(AY$2="most",VLOOKUP(AY66,'Key 1'!$A:$B,2,0),IF(AY$2="least",VLOOKUP(AY66,'Key 1'!$A:$C,3,0),0)))</f>
        <v/>
      </c>
      <c r="DD66" s="9" t="str">
        <f>IF($BH66="","",IF(AZ$2="most",VLOOKUP(AZ66,'Key 1'!$A:$B,2,0),IF(AZ$2="least",VLOOKUP(AZ66,'Key 1'!$A:$C,3,0),0)))</f>
        <v/>
      </c>
      <c r="DE66" s="9" t="str">
        <f>IF($BH66="","",IF(BA$2="most",VLOOKUP(BA66,'Key 1'!$A:$B,2,0),IF(BA$2="least",VLOOKUP(BA66,'Key 1'!$A:$C,3,0),0)))</f>
        <v/>
      </c>
      <c r="DF66" s="9" t="str">
        <f>IF($BH66="","",IF(BB$2="most",VLOOKUP(BB66,'Key 1'!$A:$B,2,0),IF(BB$2="least",VLOOKUP(BB66,'Key 1'!$A:$C,3,0),0)))</f>
        <v/>
      </c>
      <c r="DG66" s="9" t="str">
        <f>IF($BH66="","",IF(BC$2="most",VLOOKUP(BC66,'Key 1'!$A:$B,2,0),IF(BC$2="least",VLOOKUP(BC66,'Key 1'!$A:$C,3,0),0)))</f>
        <v/>
      </c>
      <c r="DH66" s="9" t="str">
        <f>IF($BH66="","",IF(BD$2="most",VLOOKUP(BD66,'Key 1'!$A:$B,2,0),IF(BD$2="least",VLOOKUP(BD66,'Key 1'!$A:$C,3,0),0)))</f>
        <v/>
      </c>
      <c r="DI66" s="9" t="str">
        <f>IF($BH66="","",IF(BE$2="most",VLOOKUP(BE66,'Key 1'!$A:$B,2,0),IF(BE$2="least",VLOOKUP(BE66,'Key 1'!$A:$C,3,0),0)))</f>
        <v/>
      </c>
      <c r="DJ66" s="9" t="str">
        <f>IF($BH66="","",IF(BF$2="most",VLOOKUP(BF66,'Key 1'!$A:$B,2,0),IF(BF$2="least",VLOOKUP(BF66,'Key 1'!$A:$C,3,0),0)))</f>
        <v/>
      </c>
      <c r="DK66" s="9" t="str">
        <f>IF($BH66="","",IF(BG$2="most",VLOOKUP(BG66,'Key 1'!$A:$B,2,0),IF(BG$2="least",VLOOKUP(BG66,'Key 1'!$A:$C,3,0),0)))</f>
        <v/>
      </c>
      <c r="DL66" s="9" t="str">
        <f>IF($BH66="","",IF(BH$2="most",VLOOKUP(BH66,'Key 1'!$A:$B,2,0),IF(BH$2="least",VLOOKUP(BH66,'Key 1'!$A:$C,3,0),0)))</f>
        <v/>
      </c>
      <c r="DM66" s="9">
        <f t="shared" si="50"/>
        <v>0</v>
      </c>
      <c r="DN66" s="9">
        <f t="shared" si="51"/>
        <v>0</v>
      </c>
      <c r="DO66" s="9">
        <f t="shared" si="52"/>
        <v>0</v>
      </c>
      <c r="DP66" s="9">
        <f t="shared" si="53"/>
        <v>0</v>
      </c>
      <c r="DQ66" s="9">
        <f t="shared" si="54"/>
        <v>0</v>
      </c>
      <c r="DR66" s="9">
        <f t="shared" si="55"/>
        <v>0</v>
      </c>
      <c r="DS66" s="9">
        <f t="shared" si="56"/>
        <v>0</v>
      </c>
      <c r="DT66" s="9">
        <f t="shared" si="57"/>
        <v>0</v>
      </c>
      <c r="DU66" s="9">
        <f t="shared" si="58"/>
        <v>0</v>
      </c>
      <c r="DV66" s="9">
        <f t="shared" si="59"/>
        <v>0</v>
      </c>
    </row>
    <row r="67" spans="1:126"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9" t="str">
        <f>IF($BH67="","",IF(E$2="most",VLOOKUP(E67,'Key 1'!$A:$B,2,0),IF(E$2="least",VLOOKUP(E67,'Key 1'!$A:$C,3,0),0)))</f>
        <v/>
      </c>
      <c r="BJ67" s="9" t="str">
        <f>IF($BH67="","",IF(F$2="most",VLOOKUP(F67,'Key 1'!$A:$B,2,0),IF(F$2="least",VLOOKUP(F67,'Key 1'!$A:$C,3,0),0)))</f>
        <v/>
      </c>
      <c r="BK67" s="9" t="str">
        <f>IF($BH67="","",IF(G$2="most",VLOOKUP(G67,'Key 1'!$A:$B,2,0),IF(G$2="least",VLOOKUP(G67,'Key 1'!$A:$C,3,0),0)))</f>
        <v/>
      </c>
      <c r="BL67" s="9" t="str">
        <f>IF($BH67="","",IF(H$2="most",VLOOKUP(H67,'Key 1'!$A:$B,2,0),IF(H$2="least",VLOOKUP(H67,'Key 1'!$A:$C,3,0),0)))</f>
        <v/>
      </c>
      <c r="BM67" s="9" t="str">
        <f>IF($BH67="","",IF(I$2="most",VLOOKUP(I67,'Key 1'!$A:$B,2,0),IF(I$2="least",VLOOKUP(I67,'Key 1'!$A:$C,3,0),0)))</f>
        <v/>
      </c>
      <c r="BN67" s="9" t="str">
        <f>IF($BH67="","",IF(J$2="most",VLOOKUP(J67,'Key 1'!$A:$B,2,0),IF(J$2="least",VLOOKUP(J67,'Key 1'!$A:$C,3,0),0)))</f>
        <v/>
      </c>
      <c r="BO67" s="9" t="str">
        <f>IF($BH67="","",IF(K$2="most",VLOOKUP(K67,'Key 1'!$A:$B,2,0),IF(K$2="least",VLOOKUP(K67,'Key 1'!$A:$C,3,0),0)))</f>
        <v/>
      </c>
      <c r="BP67" s="9" t="str">
        <f>IF($BH67="","",IF(L$2="most",VLOOKUP(L67,'Key 1'!$A:$B,2,0),IF(L$2="least",VLOOKUP(L67,'Key 1'!$A:$C,3,0),0)))</f>
        <v/>
      </c>
      <c r="BQ67" s="9" t="str">
        <f>IF($BH67="","",IF(M$2="most",VLOOKUP(M67,'Key 1'!$A:$B,2,0),IF(M$2="least",VLOOKUP(M67,'Key 1'!$A:$C,3,0),0)))</f>
        <v/>
      </c>
      <c r="BR67" s="9" t="str">
        <f>IF($BH67="","",IF(N$2="most",VLOOKUP(N67,'Key 1'!$A:$B,2,0),IF(N$2="least",VLOOKUP(N67,'Key 1'!$A:$C,3,0),0)))</f>
        <v/>
      </c>
      <c r="BS67" s="9" t="str">
        <f>IF($BH67="","",IF(O$2="most",VLOOKUP(O67,'Key 1'!$A:$B,2,0),IF(O$2="least",VLOOKUP(O67,'Key 1'!$A:$C,3,0),0)))</f>
        <v/>
      </c>
      <c r="BT67" s="9" t="str">
        <f>IF($BH67="","",IF(P$2="most",VLOOKUP(P67,'Key 1'!$A:$B,2,0),IF(P$2="least",VLOOKUP(P67,'Key 1'!$A:$C,3,0),0)))</f>
        <v/>
      </c>
      <c r="BU67" s="9" t="str">
        <f>IF($BH67="","",IF(Q$2="most",VLOOKUP(Q67,'Key 1'!$A:$B,2,0),IF(Q$2="least",VLOOKUP(Q67,'Key 1'!$A:$C,3,0),0)))</f>
        <v/>
      </c>
      <c r="BV67" s="9" t="str">
        <f>IF($BH67="","",IF(R$2="most",VLOOKUP(R67,'Key 1'!$A:$B,2,0),IF(R$2="least",VLOOKUP(R67,'Key 1'!$A:$C,3,0),0)))</f>
        <v/>
      </c>
      <c r="BW67" s="9" t="str">
        <f>IF($BH67="","",IF(S$2="most",VLOOKUP(S67,'Key 1'!$A:$B,2,0),IF(S$2="least",VLOOKUP(S67,'Key 1'!$A:$C,3,0),0)))</f>
        <v/>
      </c>
      <c r="BX67" s="9" t="str">
        <f>IF($BH67="","",IF(T$2="most",VLOOKUP(T67,'Key 1'!$A:$B,2,0),IF(T$2="least",VLOOKUP(T67,'Key 1'!$A:$C,3,0),0)))</f>
        <v/>
      </c>
      <c r="BY67" s="9" t="str">
        <f>IF($BH67="","",IF(U$2="most",VLOOKUP(U67,'Key 1'!$A:$B,2,0),IF(U$2="least",VLOOKUP(U67,'Key 1'!$A:$C,3,0),0)))</f>
        <v/>
      </c>
      <c r="BZ67" s="9" t="str">
        <f>IF($BH67="","",IF(V$2="most",VLOOKUP(V67,'Key 1'!$A:$B,2,0),IF(V$2="least",VLOOKUP(V67,'Key 1'!$A:$C,3,0),0)))</f>
        <v/>
      </c>
      <c r="CA67" s="9" t="str">
        <f>IF($BH67="","",IF(W$2="most",VLOOKUP(W67,'Key 1'!$A:$B,2,0),IF(W$2="least",VLOOKUP(W67,'Key 1'!$A:$C,3,0),0)))</f>
        <v/>
      </c>
      <c r="CB67" s="9" t="str">
        <f>IF($BH67="","",IF(X$2="most",VLOOKUP(X67,'Key 1'!$A:$B,2,0),IF(X$2="least",VLOOKUP(X67,'Key 1'!$A:$C,3,0),0)))</f>
        <v/>
      </c>
      <c r="CC67" s="9" t="str">
        <f>IF($BH67="","",IF(Y$2="most",VLOOKUP(Y67,'Key 1'!$A:$B,2,0),IF(Y$2="least",VLOOKUP(Y67,'Key 1'!$A:$C,3,0),0)))</f>
        <v/>
      </c>
      <c r="CD67" s="9" t="str">
        <f>IF($BH67="","",IF(Z$2="most",VLOOKUP(Z67,'Key 1'!$A:$B,2,0),IF(Z$2="least",VLOOKUP(Z67,'Key 1'!$A:$C,3,0),0)))</f>
        <v/>
      </c>
      <c r="CE67" s="9" t="str">
        <f>IF($BH67="","",IF(AA$2="most",VLOOKUP(AA67,'Key 1'!$A:$B,2,0),IF(AA$2="least",VLOOKUP(AA67,'Key 1'!$A:$C,3,0),0)))</f>
        <v/>
      </c>
      <c r="CF67" s="9" t="str">
        <f>IF($BH67="","",IF(AB$2="most",VLOOKUP(AB67,'Key 1'!$A:$B,2,0),IF(AB$2="least",VLOOKUP(AB67,'Key 1'!$A:$C,3,0),0)))</f>
        <v/>
      </c>
      <c r="CG67" s="9" t="str">
        <f>IF($BH67="","",IF(AC$2="most",VLOOKUP(AC67,'Key 1'!$A:$B,2,0),IF(AC$2="least",VLOOKUP(AC67,'Key 1'!$A:$C,3,0),0)))</f>
        <v/>
      </c>
      <c r="CH67" s="9" t="str">
        <f>IF($BH67="","",IF(AD$2="most",VLOOKUP(AD67,'Key 1'!$A:$B,2,0),IF(AD$2="least",VLOOKUP(AD67,'Key 1'!$A:$C,3,0),0)))</f>
        <v/>
      </c>
      <c r="CI67" s="9" t="str">
        <f>IF($BH67="","",IF(AE$2="most",VLOOKUP(AE67,'Key 1'!$A:$B,2,0),IF(AE$2="least",VLOOKUP(AE67,'Key 1'!$A:$C,3,0),0)))</f>
        <v/>
      </c>
      <c r="CJ67" s="9" t="str">
        <f>IF($BH67="","",IF(AF$2="most",VLOOKUP(AF67,'Key 1'!$A:$B,2,0),IF(AF$2="least",VLOOKUP(AF67,'Key 1'!$A:$C,3,0),0)))</f>
        <v/>
      </c>
      <c r="CK67" s="9" t="str">
        <f>IF($BH67="","",IF(AG$2="most",VLOOKUP(AG67,'Key 1'!$A:$B,2,0),IF(AG$2="least",VLOOKUP(AG67,'Key 1'!$A:$C,3,0),0)))</f>
        <v/>
      </c>
      <c r="CL67" s="9" t="str">
        <f>IF($BH67="","",IF(AH$2="most",VLOOKUP(AH67,'Key 1'!$A:$B,2,0),IF(AH$2="least",VLOOKUP(AH67,'Key 1'!$A:$C,3,0),0)))</f>
        <v/>
      </c>
      <c r="CM67" s="9" t="str">
        <f>IF($BH67="","",IF(AI$2="most",VLOOKUP(AI67,'Key 1'!$A:$B,2,0),IF(AI$2="least",VLOOKUP(AI67,'Key 1'!$A:$C,3,0),0)))</f>
        <v/>
      </c>
      <c r="CN67" s="9" t="str">
        <f>IF($BH67="","",IF(AJ$2="most",VLOOKUP(AJ67,'Key 1'!$A:$B,2,0),IF(AJ$2="least",VLOOKUP(AJ67,'Key 1'!$A:$C,3,0),0)))</f>
        <v/>
      </c>
      <c r="CO67" s="9" t="str">
        <f>IF($BH67="","",IF(AK$2="most",VLOOKUP(AK67,'Key 1'!$A:$B,2,0),IF(AK$2="least",VLOOKUP(AK67,'Key 1'!$A:$C,3,0),0)))</f>
        <v/>
      </c>
      <c r="CP67" s="9" t="str">
        <f>IF($BH67="","",IF(AL$2="most",VLOOKUP(AL67,'Key 1'!$A:$B,2,0),IF(AL$2="least",VLOOKUP(AL67,'Key 1'!$A:$C,3,0),0)))</f>
        <v/>
      </c>
      <c r="CQ67" s="9" t="str">
        <f>IF($BH67="","",IF(AM$2="most",VLOOKUP(AM67,'Key 1'!$A:$B,2,0),IF(AM$2="least",VLOOKUP(AM67,'Key 1'!$A:$C,3,0),0)))</f>
        <v/>
      </c>
      <c r="CR67" s="9" t="str">
        <f>IF($BH67="","",IF(AN$2="most",VLOOKUP(AN67,'Key 1'!$A:$B,2,0),IF(AN$2="least",VLOOKUP(AN67,'Key 1'!$A:$C,3,0),0)))</f>
        <v/>
      </c>
      <c r="CS67" s="9" t="str">
        <f>IF($BH67="","",IF(AO$2="most",VLOOKUP(AO67,'Key 1'!$A:$B,2,0),IF(AO$2="least",VLOOKUP(AO67,'Key 1'!$A:$C,3,0),0)))</f>
        <v/>
      </c>
      <c r="CT67" s="9" t="str">
        <f>IF($BH67="","",IF(AP$2="most",VLOOKUP(AP67,'Key 1'!$A:$B,2,0),IF(AP$2="least",VLOOKUP(AP67,'Key 1'!$A:$C,3,0),0)))</f>
        <v/>
      </c>
      <c r="CU67" s="9" t="str">
        <f>IF($BH67="","",IF(AQ$2="most",VLOOKUP(AQ67,'Key 1'!$A:$B,2,0),IF(AQ$2="least",VLOOKUP(AQ67,'Key 1'!$A:$C,3,0),0)))</f>
        <v/>
      </c>
      <c r="CV67" s="9" t="str">
        <f>IF($BH67="","",IF(AR$2="most",VLOOKUP(AR67,'Key 1'!$A:$B,2,0),IF(AR$2="least",VLOOKUP(AR67,'Key 1'!$A:$C,3,0),0)))</f>
        <v/>
      </c>
      <c r="CW67" s="9" t="str">
        <f>IF($BH67="","",IF(AS$2="most",VLOOKUP(AS67,'Key 1'!$A:$B,2,0),IF(AS$2="least",VLOOKUP(AS67,'Key 1'!$A:$C,3,0),0)))</f>
        <v/>
      </c>
      <c r="CX67" s="9" t="str">
        <f>IF($BH67="","",IF(AT$2="most",VLOOKUP(AT67,'Key 1'!$A:$B,2,0),IF(AT$2="least",VLOOKUP(AT67,'Key 1'!$A:$C,3,0),0)))</f>
        <v/>
      </c>
      <c r="CY67" s="9" t="str">
        <f>IF($BH67="","",IF(AU$2="most",VLOOKUP(AU67,'Key 1'!$A:$B,2,0),IF(AU$2="least",VLOOKUP(AU67,'Key 1'!$A:$C,3,0),0)))</f>
        <v/>
      </c>
      <c r="CZ67" s="9" t="str">
        <f>IF($BH67="","",IF(AV$2="most",VLOOKUP(AV67,'Key 1'!$A:$B,2,0),IF(AV$2="least",VLOOKUP(AV67,'Key 1'!$A:$C,3,0),0)))</f>
        <v/>
      </c>
      <c r="DA67" s="9" t="str">
        <f>IF($BH67="","",IF(AW$2="most",VLOOKUP(AW67,'Key 1'!$A:$B,2,0),IF(AW$2="least",VLOOKUP(AW67,'Key 1'!$A:$C,3,0),0)))</f>
        <v/>
      </c>
      <c r="DB67" s="9" t="str">
        <f>IF($BH67="","",IF(AX$2="most",VLOOKUP(AX67,'Key 1'!$A:$B,2,0),IF(AX$2="least",VLOOKUP(AX67,'Key 1'!$A:$C,3,0),0)))</f>
        <v/>
      </c>
      <c r="DC67" s="9" t="str">
        <f>IF($BH67="","",IF(AY$2="most",VLOOKUP(AY67,'Key 1'!$A:$B,2,0),IF(AY$2="least",VLOOKUP(AY67,'Key 1'!$A:$C,3,0),0)))</f>
        <v/>
      </c>
      <c r="DD67" s="9" t="str">
        <f>IF($BH67="","",IF(AZ$2="most",VLOOKUP(AZ67,'Key 1'!$A:$B,2,0),IF(AZ$2="least",VLOOKUP(AZ67,'Key 1'!$A:$C,3,0),0)))</f>
        <v/>
      </c>
      <c r="DE67" s="9" t="str">
        <f>IF($BH67="","",IF(BA$2="most",VLOOKUP(BA67,'Key 1'!$A:$B,2,0),IF(BA$2="least",VLOOKUP(BA67,'Key 1'!$A:$C,3,0),0)))</f>
        <v/>
      </c>
      <c r="DF67" s="9" t="str">
        <f>IF($BH67="","",IF(BB$2="most",VLOOKUP(BB67,'Key 1'!$A:$B,2,0),IF(BB$2="least",VLOOKUP(BB67,'Key 1'!$A:$C,3,0),0)))</f>
        <v/>
      </c>
      <c r="DG67" s="9" t="str">
        <f>IF($BH67="","",IF(BC$2="most",VLOOKUP(BC67,'Key 1'!$A:$B,2,0),IF(BC$2="least",VLOOKUP(BC67,'Key 1'!$A:$C,3,0),0)))</f>
        <v/>
      </c>
      <c r="DH67" s="9" t="str">
        <f>IF($BH67="","",IF(BD$2="most",VLOOKUP(BD67,'Key 1'!$A:$B,2,0),IF(BD$2="least",VLOOKUP(BD67,'Key 1'!$A:$C,3,0),0)))</f>
        <v/>
      </c>
      <c r="DI67" s="9" t="str">
        <f>IF($BH67="","",IF(BE$2="most",VLOOKUP(BE67,'Key 1'!$A:$B,2,0),IF(BE$2="least",VLOOKUP(BE67,'Key 1'!$A:$C,3,0),0)))</f>
        <v/>
      </c>
      <c r="DJ67" s="9" t="str">
        <f>IF($BH67="","",IF(BF$2="most",VLOOKUP(BF67,'Key 1'!$A:$B,2,0),IF(BF$2="least",VLOOKUP(BF67,'Key 1'!$A:$C,3,0),0)))</f>
        <v/>
      </c>
      <c r="DK67" s="9" t="str">
        <f>IF($BH67="","",IF(BG$2="most",VLOOKUP(BG67,'Key 1'!$A:$B,2,0),IF(BG$2="least",VLOOKUP(BG67,'Key 1'!$A:$C,3,0),0)))</f>
        <v/>
      </c>
      <c r="DL67" s="9" t="str">
        <f>IF($BH67="","",IF(BH$2="most",VLOOKUP(BH67,'Key 1'!$A:$B,2,0),IF(BH$2="least",VLOOKUP(BH67,'Key 1'!$A:$C,3,0),0)))</f>
        <v/>
      </c>
      <c r="DM67" s="9">
        <f t="shared" si="50"/>
        <v>0</v>
      </c>
      <c r="DN67" s="9">
        <f t="shared" si="51"/>
        <v>0</v>
      </c>
      <c r="DO67" s="9">
        <f t="shared" si="52"/>
        <v>0</v>
      </c>
      <c r="DP67" s="9">
        <f t="shared" si="53"/>
        <v>0</v>
      </c>
      <c r="DQ67" s="9">
        <f t="shared" si="54"/>
        <v>0</v>
      </c>
      <c r="DR67" s="9">
        <f t="shared" si="55"/>
        <v>0</v>
      </c>
      <c r="DS67" s="9">
        <f t="shared" si="56"/>
        <v>0</v>
      </c>
      <c r="DT67" s="9">
        <f t="shared" si="57"/>
        <v>0</v>
      </c>
      <c r="DU67" s="9">
        <f t="shared" si="58"/>
        <v>0</v>
      </c>
      <c r="DV67" s="9">
        <f t="shared" si="59"/>
        <v>0</v>
      </c>
    </row>
    <row r="68" spans="1:126"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9" t="str">
        <f>IF($BH68="","",IF(E$2="most",VLOOKUP(E68,'Key 1'!$A:$B,2,0),IF(E$2="least",VLOOKUP(E68,'Key 1'!$A:$C,3,0),0)))</f>
        <v/>
      </c>
      <c r="BJ68" s="9" t="str">
        <f>IF($BH68="","",IF(F$2="most",VLOOKUP(F68,'Key 1'!$A:$B,2,0),IF(F$2="least",VLOOKUP(F68,'Key 1'!$A:$C,3,0),0)))</f>
        <v/>
      </c>
      <c r="BK68" s="9" t="str">
        <f>IF($BH68="","",IF(G$2="most",VLOOKUP(G68,'Key 1'!$A:$B,2,0),IF(G$2="least",VLOOKUP(G68,'Key 1'!$A:$C,3,0),0)))</f>
        <v/>
      </c>
      <c r="BL68" s="9" t="str">
        <f>IF($BH68="","",IF(H$2="most",VLOOKUP(H68,'Key 1'!$A:$B,2,0),IF(H$2="least",VLOOKUP(H68,'Key 1'!$A:$C,3,0),0)))</f>
        <v/>
      </c>
      <c r="BM68" s="9" t="str">
        <f>IF($BH68="","",IF(I$2="most",VLOOKUP(I68,'Key 1'!$A:$B,2,0),IF(I$2="least",VLOOKUP(I68,'Key 1'!$A:$C,3,0),0)))</f>
        <v/>
      </c>
      <c r="BN68" s="9" t="str">
        <f>IF($BH68="","",IF(J$2="most",VLOOKUP(J68,'Key 1'!$A:$B,2,0),IF(J$2="least",VLOOKUP(J68,'Key 1'!$A:$C,3,0),0)))</f>
        <v/>
      </c>
      <c r="BO68" s="9" t="str">
        <f>IF($BH68="","",IF(K$2="most",VLOOKUP(K68,'Key 1'!$A:$B,2,0),IF(K$2="least",VLOOKUP(K68,'Key 1'!$A:$C,3,0),0)))</f>
        <v/>
      </c>
      <c r="BP68" s="9" t="str">
        <f>IF($BH68="","",IF(L$2="most",VLOOKUP(L68,'Key 1'!$A:$B,2,0),IF(L$2="least",VLOOKUP(L68,'Key 1'!$A:$C,3,0),0)))</f>
        <v/>
      </c>
      <c r="BQ68" s="9" t="str">
        <f>IF($BH68="","",IF(M$2="most",VLOOKUP(M68,'Key 1'!$A:$B,2,0),IF(M$2="least",VLOOKUP(M68,'Key 1'!$A:$C,3,0),0)))</f>
        <v/>
      </c>
      <c r="BR68" s="9" t="str">
        <f>IF($BH68="","",IF(N$2="most",VLOOKUP(N68,'Key 1'!$A:$B,2,0),IF(N$2="least",VLOOKUP(N68,'Key 1'!$A:$C,3,0),0)))</f>
        <v/>
      </c>
      <c r="BS68" s="9" t="str">
        <f>IF($BH68="","",IF(O$2="most",VLOOKUP(O68,'Key 1'!$A:$B,2,0),IF(O$2="least",VLOOKUP(O68,'Key 1'!$A:$C,3,0),0)))</f>
        <v/>
      </c>
      <c r="BT68" s="9" t="str">
        <f>IF($BH68="","",IF(P$2="most",VLOOKUP(P68,'Key 1'!$A:$B,2,0),IF(P$2="least",VLOOKUP(P68,'Key 1'!$A:$C,3,0),0)))</f>
        <v/>
      </c>
      <c r="BU68" s="9" t="str">
        <f>IF($BH68="","",IF(Q$2="most",VLOOKUP(Q68,'Key 1'!$A:$B,2,0),IF(Q$2="least",VLOOKUP(Q68,'Key 1'!$A:$C,3,0),0)))</f>
        <v/>
      </c>
      <c r="BV68" s="9" t="str">
        <f>IF($BH68="","",IF(R$2="most",VLOOKUP(R68,'Key 1'!$A:$B,2,0),IF(R$2="least",VLOOKUP(R68,'Key 1'!$A:$C,3,0),0)))</f>
        <v/>
      </c>
      <c r="BW68" s="9" t="str">
        <f>IF($BH68="","",IF(S$2="most",VLOOKUP(S68,'Key 1'!$A:$B,2,0),IF(S$2="least",VLOOKUP(S68,'Key 1'!$A:$C,3,0),0)))</f>
        <v/>
      </c>
      <c r="BX68" s="9" t="str">
        <f>IF($BH68="","",IF(T$2="most",VLOOKUP(T68,'Key 1'!$A:$B,2,0),IF(T$2="least",VLOOKUP(T68,'Key 1'!$A:$C,3,0),0)))</f>
        <v/>
      </c>
      <c r="BY68" s="9" t="str">
        <f>IF($BH68="","",IF(U$2="most",VLOOKUP(U68,'Key 1'!$A:$B,2,0),IF(U$2="least",VLOOKUP(U68,'Key 1'!$A:$C,3,0),0)))</f>
        <v/>
      </c>
      <c r="BZ68" s="9" t="str">
        <f>IF($BH68="","",IF(V$2="most",VLOOKUP(V68,'Key 1'!$A:$B,2,0),IF(V$2="least",VLOOKUP(V68,'Key 1'!$A:$C,3,0),0)))</f>
        <v/>
      </c>
      <c r="CA68" s="9" t="str">
        <f>IF($BH68="","",IF(W$2="most",VLOOKUP(W68,'Key 1'!$A:$B,2,0),IF(W$2="least",VLOOKUP(W68,'Key 1'!$A:$C,3,0),0)))</f>
        <v/>
      </c>
      <c r="CB68" s="9" t="str">
        <f>IF($BH68="","",IF(X$2="most",VLOOKUP(X68,'Key 1'!$A:$B,2,0),IF(X$2="least",VLOOKUP(X68,'Key 1'!$A:$C,3,0),0)))</f>
        <v/>
      </c>
      <c r="CC68" s="9" t="str">
        <f>IF($BH68="","",IF(Y$2="most",VLOOKUP(Y68,'Key 1'!$A:$B,2,0),IF(Y$2="least",VLOOKUP(Y68,'Key 1'!$A:$C,3,0),0)))</f>
        <v/>
      </c>
      <c r="CD68" s="9" t="str">
        <f>IF($BH68="","",IF(Z$2="most",VLOOKUP(Z68,'Key 1'!$A:$B,2,0),IF(Z$2="least",VLOOKUP(Z68,'Key 1'!$A:$C,3,0),0)))</f>
        <v/>
      </c>
      <c r="CE68" s="9" t="str">
        <f>IF($BH68="","",IF(AA$2="most",VLOOKUP(AA68,'Key 1'!$A:$B,2,0),IF(AA$2="least",VLOOKUP(AA68,'Key 1'!$A:$C,3,0),0)))</f>
        <v/>
      </c>
      <c r="CF68" s="9" t="str">
        <f>IF($BH68="","",IF(AB$2="most",VLOOKUP(AB68,'Key 1'!$A:$B,2,0),IF(AB$2="least",VLOOKUP(AB68,'Key 1'!$A:$C,3,0),0)))</f>
        <v/>
      </c>
      <c r="CG68" s="9" t="str">
        <f>IF($BH68="","",IF(AC$2="most",VLOOKUP(AC68,'Key 1'!$A:$B,2,0),IF(AC$2="least",VLOOKUP(AC68,'Key 1'!$A:$C,3,0),0)))</f>
        <v/>
      </c>
      <c r="CH68" s="9" t="str">
        <f>IF($BH68="","",IF(AD$2="most",VLOOKUP(AD68,'Key 1'!$A:$B,2,0),IF(AD$2="least",VLOOKUP(AD68,'Key 1'!$A:$C,3,0),0)))</f>
        <v/>
      </c>
      <c r="CI68" s="9" t="str">
        <f>IF($BH68="","",IF(AE$2="most",VLOOKUP(AE68,'Key 1'!$A:$B,2,0),IF(AE$2="least",VLOOKUP(AE68,'Key 1'!$A:$C,3,0),0)))</f>
        <v/>
      </c>
      <c r="CJ68" s="9" t="str">
        <f>IF($BH68="","",IF(AF$2="most",VLOOKUP(AF68,'Key 1'!$A:$B,2,0),IF(AF$2="least",VLOOKUP(AF68,'Key 1'!$A:$C,3,0),0)))</f>
        <v/>
      </c>
      <c r="CK68" s="9" t="str">
        <f>IF($BH68="","",IF(AG$2="most",VLOOKUP(AG68,'Key 1'!$A:$B,2,0),IF(AG$2="least",VLOOKUP(AG68,'Key 1'!$A:$C,3,0),0)))</f>
        <v/>
      </c>
      <c r="CL68" s="9" t="str">
        <f>IF($BH68="","",IF(AH$2="most",VLOOKUP(AH68,'Key 1'!$A:$B,2,0),IF(AH$2="least",VLOOKUP(AH68,'Key 1'!$A:$C,3,0),0)))</f>
        <v/>
      </c>
      <c r="CM68" s="9" t="str">
        <f>IF($BH68="","",IF(AI$2="most",VLOOKUP(AI68,'Key 1'!$A:$B,2,0),IF(AI$2="least",VLOOKUP(AI68,'Key 1'!$A:$C,3,0),0)))</f>
        <v/>
      </c>
      <c r="CN68" s="9" t="str">
        <f>IF($BH68="","",IF(AJ$2="most",VLOOKUP(AJ68,'Key 1'!$A:$B,2,0),IF(AJ$2="least",VLOOKUP(AJ68,'Key 1'!$A:$C,3,0),0)))</f>
        <v/>
      </c>
      <c r="CO68" s="9" t="str">
        <f>IF($BH68="","",IF(AK$2="most",VLOOKUP(AK68,'Key 1'!$A:$B,2,0),IF(AK$2="least",VLOOKUP(AK68,'Key 1'!$A:$C,3,0),0)))</f>
        <v/>
      </c>
      <c r="CP68" s="9" t="str">
        <f>IF($BH68="","",IF(AL$2="most",VLOOKUP(AL68,'Key 1'!$A:$B,2,0),IF(AL$2="least",VLOOKUP(AL68,'Key 1'!$A:$C,3,0),0)))</f>
        <v/>
      </c>
      <c r="CQ68" s="9" t="str">
        <f>IF($BH68="","",IF(AM$2="most",VLOOKUP(AM68,'Key 1'!$A:$B,2,0),IF(AM$2="least",VLOOKUP(AM68,'Key 1'!$A:$C,3,0),0)))</f>
        <v/>
      </c>
      <c r="CR68" s="9" t="str">
        <f>IF($BH68="","",IF(AN$2="most",VLOOKUP(AN68,'Key 1'!$A:$B,2,0),IF(AN$2="least",VLOOKUP(AN68,'Key 1'!$A:$C,3,0),0)))</f>
        <v/>
      </c>
      <c r="CS68" s="9" t="str">
        <f>IF($BH68="","",IF(AO$2="most",VLOOKUP(AO68,'Key 1'!$A:$B,2,0),IF(AO$2="least",VLOOKUP(AO68,'Key 1'!$A:$C,3,0),0)))</f>
        <v/>
      </c>
      <c r="CT68" s="9" t="str">
        <f>IF($BH68="","",IF(AP$2="most",VLOOKUP(AP68,'Key 1'!$A:$B,2,0),IF(AP$2="least",VLOOKUP(AP68,'Key 1'!$A:$C,3,0),0)))</f>
        <v/>
      </c>
      <c r="CU68" s="9" t="str">
        <f>IF($BH68="","",IF(AQ$2="most",VLOOKUP(AQ68,'Key 1'!$A:$B,2,0),IF(AQ$2="least",VLOOKUP(AQ68,'Key 1'!$A:$C,3,0),0)))</f>
        <v/>
      </c>
      <c r="CV68" s="9" t="str">
        <f>IF($BH68="","",IF(AR$2="most",VLOOKUP(AR68,'Key 1'!$A:$B,2,0),IF(AR$2="least",VLOOKUP(AR68,'Key 1'!$A:$C,3,0),0)))</f>
        <v/>
      </c>
      <c r="CW68" s="9" t="str">
        <f>IF($BH68="","",IF(AS$2="most",VLOOKUP(AS68,'Key 1'!$A:$B,2,0),IF(AS$2="least",VLOOKUP(AS68,'Key 1'!$A:$C,3,0),0)))</f>
        <v/>
      </c>
      <c r="CX68" s="9" t="str">
        <f>IF($BH68="","",IF(AT$2="most",VLOOKUP(AT68,'Key 1'!$A:$B,2,0),IF(AT$2="least",VLOOKUP(AT68,'Key 1'!$A:$C,3,0),0)))</f>
        <v/>
      </c>
      <c r="CY68" s="9" t="str">
        <f>IF($BH68="","",IF(AU$2="most",VLOOKUP(AU68,'Key 1'!$A:$B,2,0),IF(AU$2="least",VLOOKUP(AU68,'Key 1'!$A:$C,3,0),0)))</f>
        <v/>
      </c>
      <c r="CZ68" s="9" t="str">
        <f>IF($BH68="","",IF(AV$2="most",VLOOKUP(AV68,'Key 1'!$A:$B,2,0),IF(AV$2="least",VLOOKUP(AV68,'Key 1'!$A:$C,3,0),0)))</f>
        <v/>
      </c>
      <c r="DA68" s="9" t="str">
        <f>IF($BH68="","",IF(AW$2="most",VLOOKUP(AW68,'Key 1'!$A:$B,2,0),IF(AW$2="least",VLOOKUP(AW68,'Key 1'!$A:$C,3,0),0)))</f>
        <v/>
      </c>
      <c r="DB68" s="9" t="str">
        <f>IF($BH68="","",IF(AX$2="most",VLOOKUP(AX68,'Key 1'!$A:$B,2,0),IF(AX$2="least",VLOOKUP(AX68,'Key 1'!$A:$C,3,0),0)))</f>
        <v/>
      </c>
      <c r="DC68" s="9" t="str">
        <f>IF($BH68="","",IF(AY$2="most",VLOOKUP(AY68,'Key 1'!$A:$B,2,0),IF(AY$2="least",VLOOKUP(AY68,'Key 1'!$A:$C,3,0),0)))</f>
        <v/>
      </c>
      <c r="DD68" s="9" t="str">
        <f>IF($BH68="","",IF(AZ$2="most",VLOOKUP(AZ68,'Key 1'!$A:$B,2,0),IF(AZ$2="least",VLOOKUP(AZ68,'Key 1'!$A:$C,3,0),0)))</f>
        <v/>
      </c>
      <c r="DE68" s="9" t="str">
        <f>IF($BH68="","",IF(BA$2="most",VLOOKUP(BA68,'Key 1'!$A:$B,2,0),IF(BA$2="least",VLOOKUP(BA68,'Key 1'!$A:$C,3,0),0)))</f>
        <v/>
      </c>
      <c r="DF68" s="9" t="str">
        <f>IF($BH68="","",IF(BB$2="most",VLOOKUP(BB68,'Key 1'!$A:$B,2,0),IF(BB$2="least",VLOOKUP(BB68,'Key 1'!$A:$C,3,0),0)))</f>
        <v/>
      </c>
      <c r="DG68" s="9" t="str">
        <f>IF($BH68="","",IF(BC$2="most",VLOOKUP(BC68,'Key 1'!$A:$B,2,0),IF(BC$2="least",VLOOKUP(BC68,'Key 1'!$A:$C,3,0),0)))</f>
        <v/>
      </c>
      <c r="DH68" s="9" t="str">
        <f>IF($BH68="","",IF(BD$2="most",VLOOKUP(BD68,'Key 1'!$A:$B,2,0),IF(BD$2="least",VLOOKUP(BD68,'Key 1'!$A:$C,3,0),0)))</f>
        <v/>
      </c>
      <c r="DI68" s="9" t="str">
        <f>IF($BH68="","",IF(BE$2="most",VLOOKUP(BE68,'Key 1'!$A:$B,2,0),IF(BE$2="least",VLOOKUP(BE68,'Key 1'!$A:$C,3,0),0)))</f>
        <v/>
      </c>
      <c r="DJ68" s="9" t="str">
        <f>IF($BH68="","",IF(BF$2="most",VLOOKUP(BF68,'Key 1'!$A:$B,2,0),IF(BF$2="least",VLOOKUP(BF68,'Key 1'!$A:$C,3,0),0)))</f>
        <v/>
      </c>
      <c r="DK68" s="9" t="str">
        <f>IF($BH68="","",IF(BG$2="most",VLOOKUP(BG68,'Key 1'!$A:$B,2,0),IF(BG$2="least",VLOOKUP(BG68,'Key 1'!$A:$C,3,0),0)))</f>
        <v/>
      </c>
      <c r="DL68" s="9" t="str">
        <f>IF($BH68="","",IF(BH$2="most",VLOOKUP(BH68,'Key 1'!$A:$B,2,0),IF(BH$2="least",VLOOKUP(BH68,'Key 1'!$A:$C,3,0),0)))</f>
        <v/>
      </c>
      <c r="DM68" s="9">
        <f t="shared" si="50"/>
        <v>0</v>
      </c>
      <c r="DN68" s="9">
        <f t="shared" si="51"/>
        <v>0</v>
      </c>
      <c r="DO68" s="9">
        <f t="shared" si="52"/>
        <v>0</v>
      </c>
      <c r="DP68" s="9">
        <f t="shared" si="53"/>
        <v>0</v>
      </c>
      <c r="DQ68" s="9">
        <f t="shared" si="54"/>
        <v>0</v>
      </c>
      <c r="DR68" s="9">
        <f t="shared" si="55"/>
        <v>0</v>
      </c>
      <c r="DS68" s="9">
        <f t="shared" si="56"/>
        <v>0</v>
      </c>
      <c r="DT68" s="9">
        <f t="shared" si="57"/>
        <v>0</v>
      </c>
      <c r="DU68" s="9">
        <f t="shared" si="58"/>
        <v>0</v>
      </c>
      <c r="DV68" s="9">
        <f t="shared" si="59"/>
        <v>0</v>
      </c>
    </row>
    <row r="69" spans="1:126"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9" t="str">
        <f>IF($BH69="","",IF(E$2="most",VLOOKUP(E69,'Key 1'!$A:$B,2,0),IF(E$2="least",VLOOKUP(E69,'Key 1'!$A:$C,3,0),0)))</f>
        <v/>
      </c>
      <c r="BJ69" s="9" t="str">
        <f>IF($BH69="","",IF(F$2="most",VLOOKUP(F69,'Key 1'!$A:$B,2,0),IF(F$2="least",VLOOKUP(F69,'Key 1'!$A:$C,3,0),0)))</f>
        <v/>
      </c>
      <c r="BK69" s="9" t="str">
        <f>IF($BH69="","",IF(G$2="most",VLOOKUP(G69,'Key 1'!$A:$B,2,0),IF(G$2="least",VLOOKUP(G69,'Key 1'!$A:$C,3,0),0)))</f>
        <v/>
      </c>
      <c r="BL69" s="9" t="str">
        <f>IF($BH69="","",IF(H$2="most",VLOOKUP(H69,'Key 1'!$A:$B,2,0),IF(H$2="least",VLOOKUP(H69,'Key 1'!$A:$C,3,0),0)))</f>
        <v/>
      </c>
      <c r="BM69" s="9" t="str">
        <f>IF($BH69="","",IF(I$2="most",VLOOKUP(I69,'Key 1'!$A:$B,2,0),IF(I$2="least",VLOOKUP(I69,'Key 1'!$A:$C,3,0),0)))</f>
        <v/>
      </c>
      <c r="BN69" s="9" t="str">
        <f>IF($BH69="","",IF(J$2="most",VLOOKUP(J69,'Key 1'!$A:$B,2,0),IF(J$2="least",VLOOKUP(J69,'Key 1'!$A:$C,3,0),0)))</f>
        <v/>
      </c>
      <c r="BO69" s="9" t="str">
        <f>IF($BH69="","",IF(K$2="most",VLOOKUP(K69,'Key 1'!$A:$B,2,0),IF(K$2="least",VLOOKUP(K69,'Key 1'!$A:$C,3,0),0)))</f>
        <v/>
      </c>
      <c r="BP69" s="9" t="str">
        <f>IF($BH69="","",IF(L$2="most",VLOOKUP(L69,'Key 1'!$A:$B,2,0),IF(L$2="least",VLOOKUP(L69,'Key 1'!$A:$C,3,0),0)))</f>
        <v/>
      </c>
      <c r="BQ69" s="9" t="str">
        <f>IF($BH69="","",IF(M$2="most",VLOOKUP(M69,'Key 1'!$A:$B,2,0),IF(M$2="least",VLOOKUP(M69,'Key 1'!$A:$C,3,0),0)))</f>
        <v/>
      </c>
      <c r="BR69" s="9" t="str">
        <f>IF($BH69="","",IF(N$2="most",VLOOKUP(N69,'Key 1'!$A:$B,2,0),IF(N$2="least",VLOOKUP(N69,'Key 1'!$A:$C,3,0),0)))</f>
        <v/>
      </c>
      <c r="BS69" s="9" t="str">
        <f>IF($BH69="","",IF(O$2="most",VLOOKUP(O69,'Key 1'!$A:$B,2,0),IF(O$2="least",VLOOKUP(O69,'Key 1'!$A:$C,3,0),0)))</f>
        <v/>
      </c>
      <c r="BT69" s="9" t="str">
        <f>IF($BH69="","",IF(P$2="most",VLOOKUP(P69,'Key 1'!$A:$B,2,0),IF(P$2="least",VLOOKUP(P69,'Key 1'!$A:$C,3,0),0)))</f>
        <v/>
      </c>
      <c r="BU69" s="9" t="str">
        <f>IF($BH69="","",IF(Q$2="most",VLOOKUP(Q69,'Key 1'!$A:$B,2,0),IF(Q$2="least",VLOOKUP(Q69,'Key 1'!$A:$C,3,0),0)))</f>
        <v/>
      </c>
      <c r="BV69" s="9" t="str">
        <f>IF($BH69="","",IF(R$2="most",VLOOKUP(R69,'Key 1'!$A:$B,2,0),IF(R$2="least",VLOOKUP(R69,'Key 1'!$A:$C,3,0),0)))</f>
        <v/>
      </c>
      <c r="BW69" s="9" t="str">
        <f>IF($BH69="","",IF(S$2="most",VLOOKUP(S69,'Key 1'!$A:$B,2,0),IF(S$2="least",VLOOKUP(S69,'Key 1'!$A:$C,3,0),0)))</f>
        <v/>
      </c>
      <c r="BX69" s="9" t="str">
        <f>IF($BH69="","",IF(T$2="most",VLOOKUP(T69,'Key 1'!$A:$B,2,0),IF(T$2="least",VLOOKUP(T69,'Key 1'!$A:$C,3,0),0)))</f>
        <v/>
      </c>
      <c r="BY69" s="9" t="str">
        <f>IF($BH69="","",IF(U$2="most",VLOOKUP(U69,'Key 1'!$A:$B,2,0),IF(U$2="least",VLOOKUP(U69,'Key 1'!$A:$C,3,0),0)))</f>
        <v/>
      </c>
      <c r="BZ69" s="9" t="str">
        <f>IF($BH69="","",IF(V$2="most",VLOOKUP(V69,'Key 1'!$A:$B,2,0),IF(V$2="least",VLOOKUP(V69,'Key 1'!$A:$C,3,0),0)))</f>
        <v/>
      </c>
      <c r="CA69" s="9" t="str">
        <f>IF($BH69="","",IF(W$2="most",VLOOKUP(W69,'Key 1'!$A:$B,2,0),IF(W$2="least",VLOOKUP(W69,'Key 1'!$A:$C,3,0),0)))</f>
        <v/>
      </c>
      <c r="CB69" s="9" t="str">
        <f>IF($BH69="","",IF(X$2="most",VLOOKUP(X69,'Key 1'!$A:$B,2,0),IF(X$2="least",VLOOKUP(X69,'Key 1'!$A:$C,3,0),0)))</f>
        <v/>
      </c>
      <c r="CC69" s="9" t="str">
        <f>IF($BH69="","",IF(Y$2="most",VLOOKUP(Y69,'Key 1'!$A:$B,2,0),IF(Y$2="least",VLOOKUP(Y69,'Key 1'!$A:$C,3,0),0)))</f>
        <v/>
      </c>
      <c r="CD69" s="9" t="str">
        <f>IF($BH69="","",IF(Z$2="most",VLOOKUP(Z69,'Key 1'!$A:$B,2,0),IF(Z$2="least",VLOOKUP(Z69,'Key 1'!$A:$C,3,0),0)))</f>
        <v/>
      </c>
      <c r="CE69" s="9" t="str">
        <f>IF($BH69="","",IF(AA$2="most",VLOOKUP(AA69,'Key 1'!$A:$B,2,0),IF(AA$2="least",VLOOKUP(AA69,'Key 1'!$A:$C,3,0),0)))</f>
        <v/>
      </c>
      <c r="CF69" s="9" t="str">
        <f>IF($BH69="","",IF(AB$2="most",VLOOKUP(AB69,'Key 1'!$A:$B,2,0),IF(AB$2="least",VLOOKUP(AB69,'Key 1'!$A:$C,3,0),0)))</f>
        <v/>
      </c>
      <c r="CG69" s="9" t="str">
        <f>IF($BH69="","",IF(AC$2="most",VLOOKUP(AC69,'Key 1'!$A:$B,2,0),IF(AC$2="least",VLOOKUP(AC69,'Key 1'!$A:$C,3,0),0)))</f>
        <v/>
      </c>
      <c r="CH69" s="9" t="str">
        <f>IF($BH69="","",IF(AD$2="most",VLOOKUP(AD69,'Key 1'!$A:$B,2,0),IF(AD$2="least",VLOOKUP(AD69,'Key 1'!$A:$C,3,0),0)))</f>
        <v/>
      </c>
      <c r="CI69" s="9" t="str">
        <f>IF($BH69="","",IF(AE$2="most",VLOOKUP(AE69,'Key 1'!$A:$B,2,0),IF(AE$2="least",VLOOKUP(AE69,'Key 1'!$A:$C,3,0),0)))</f>
        <v/>
      </c>
      <c r="CJ69" s="9" t="str">
        <f>IF($BH69="","",IF(AF$2="most",VLOOKUP(AF69,'Key 1'!$A:$B,2,0),IF(AF$2="least",VLOOKUP(AF69,'Key 1'!$A:$C,3,0),0)))</f>
        <v/>
      </c>
      <c r="CK69" s="9" t="str">
        <f>IF($BH69="","",IF(AG$2="most",VLOOKUP(AG69,'Key 1'!$A:$B,2,0),IF(AG$2="least",VLOOKUP(AG69,'Key 1'!$A:$C,3,0),0)))</f>
        <v/>
      </c>
      <c r="CL69" s="9" t="str">
        <f>IF($BH69="","",IF(AH$2="most",VLOOKUP(AH69,'Key 1'!$A:$B,2,0),IF(AH$2="least",VLOOKUP(AH69,'Key 1'!$A:$C,3,0),0)))</f>
        <v/>
      </c>
      <c r="CM69" s="9" t="str">
        <f>IF($BH69="","",IF(AI$2="most",VLOOKUP(AI69,'Key 1'!$A:$B,2,0),IF(AI$2="least",VLOOKUP(AI69,'Key 1'!$A:$C,3,0),0)))</f>
        <v/>
      </c>
      <c r="CN69" s="9" t="str">
        <f>IF($BH69="","",IF(AJ$2="most",VLOOKUP(AJ69,'Key 1'!$A:$B,2,0),IF(AJ$2="least",VLOOKUP(AJ69,'Key 1'!$A:$C,3,0),0)))</f>
        <v/>
      </c>
      <c r="CO69" s="9" t="str">
        <f>IF($BH69="","",IF(AK$2="most",VLOOKUP(AK69,'Key 1'!$A:$B,2,0),IF(AK$2="least",VLOOKUP(AK69,'Key 1'!$A:$C,3,0),0)))</f>
        <v/>
      </c>
      <c r="CP69" s="9" t="str">
        <f>IF($BH69="","",IF(AL$2="most",VLOOKUP(AL69,'Key 1'!$A:$B,2,0),IF(AL$2="least",VLOOKUP(AL69,'Key 1'!$A:$C,3,0),0)))</f>
        <v/>
      </c>
      <c r="CQ69" s="9" t="str">
        <f>IF($BH69="","",IF(AM$2="most",VLOOKUP(AM69,'Key 1'!$A:$B,2,0),IF(AM$2="least",VLOOKUP(AM69,'Key 1'!$A:$C,3,0),0)))</f>
        <v/>
      </c>
      <c r="CR69" s="9" t="str">
        <f>IF($BH69="","",IF(AN$2="most",VLOOKUP(AN69,'Key 1'!$A:$B,2,0),IF(AN$2="least",VLOOKUP(AN69,'Key 1'!$A:$C,3,0),0)))</f>
        <v/>
      </c>
      <c r="CS69" s="9" t="str">
        <f>IF($BH69="","",IF(AO$2="most",VLOOKUP(AO69,'Key 1'!$A:$B,2,0),IF(AO$2="least",VLOOKUP(AO69,'Key 1'!$A:$C,3,0),0)))</f>
        <v/>
      </c>
      <c r="CT69" s="9" t="str">
        <f>IF($BH69="","",IF(AP$2="most",VLOOKUP(AP69,'Key 1'!$A:$B,2,0),IF(AP$2="least",VLOOKUP(AP69,'Key 1'!$A:$C,3,0),0)))</f>
        <v/>
      </c>
      <c r="CU69" s="9" t="str">
        <f>IF($BH69="","",IF(AQ$2="most",VLOOKUP(AQ69,'Key 1'!$A:$B,2,0),IF(AQ$2="least",VLOOKUP(AQ69,'Key 1'!$A:$C,3,0),0)))</f>
        <v/>
      </c>
      <c r="CV69" s="9" t="str">
        <f>IF($BH69="","",IF(AR$2="most",VLOOKUP(AR69,'Key 1'!$A:$B,2,0),IF(AR$2="least",VLOOKUP(AR69,'Key 1'!$A:$C,3,0),0)))</f>
        <v/>
      </c>
      <c r="CW69" s="9" t="str">
        <f>IF($BH69="","",IF(AS$2="most",VLOOKUP(AS69,'Key 1'!$A:$B,2,0),IF(AS$2="least",VLOOKUP(AS69,'Key 1'!$A:$C,3,0),0)))</f>
        <v/>
      </c>
      <c r="CX69" s="9" t="str">
        <f>IF($BH69="","",IF(AT$2="most",VLOOKUP(AT69,'Key 1'!$A:$B,2,0),IF(AT$2="least",VLOOKUP(AT69,'Key 1'!$A:$C,3,0),0)))</f>
        <v/>
      </c>
      <c r="CY69" s="9" t="str">
        <f>IF($BH69="","",IF(AU$2="most",VLOOKUP(AU69,'Key 1'!$A:$B,2,0),IF(AU$2="least",VLOOKUP(AU69,'Key 1'!$A:$C,3,0),0)))</f>
        <v/>
      </c>
      <c r="CZ69" s="9" t="str">
        <f>IF($BH69="","",IF(AV$2="most",VLOOKUP(AV69,'Key 1'!$A:$B,2,0),IF(AV$2="least",VLOOKUP(AV69,'Key 1'!$A:$C,3,0),0)))</f>
        <v/>
      </c>
      <c r="DA69" s="9" t="str">
        <f>IF($BH69="","",IF(AW$2="most",VLOOKUP(AW69,'Key 1'!$A:$B,2,0),IF(AW$2="least",VLOOKUP(AW69,'Key 1'!$A:$C,3,0),0)))</f>
        <v/>
      </c>
      <c r="DB69" s="9" t="str">
        <f>IF($BH69="","",IF(AX$2="most",VLOOKUP(AX69,'Key 1'!$A:$B,2,0),IF(AX$2="least",VLOOKUP(AX69,'Key 1'!$A:$C,3,0),0)))</f>
        <v/>
      </c>
      <c r="DC69" s="9" t="str">
        <f>IF($BH69="","",IF(AY$2="most",VLOOKUP(AY69,'Key 1'!$A:$B,2,0),IF(AY$2="least",VLOOKUP(AY69,'Key 1'!$A:$C,3,0),0)))</f>
        <v/>
      </c>
      <c r="DD69" s="9" t="str">
        <f>IF($BH69="","",IF(AZ$2="most",VLOOKUP(AZ69,'Key 1'!$A:$B,2,0),IF(AZ$2="least",VLOOKUP(AZ69,'Key 1'!$A:$C,3,0),0)))</f>
        <v/>
      </c>
      <c r="DE69" s="9" t="str">
        <f>IF($BH69="","",IF(BA$2="most",VLOOKUP(BA69,'Key 1'!$A:$B,2,0),IF(BA$2="least",VLOOKUP(BA69,'Key 1'!$A:$C,3,0),0)))</f>
        <v/>
      </c>
      <c r="DF69" s="9" t="str">
        <f>IF($BH69="","",IF(BB$2="most",VLOOKUP(BB69,'Key 1'!$A:$B,2,0),IF(BB$2="least",VLOOKUP(BB69,'Key 1'!$A:$C,3,0),0)))</f>
        <v/>
      </c>
      <c r="DG69" s="9" t="str">
        <f>IF($BH69="","",IF(BC$2="most",VLOOKUP(BC69,'Key 1'!$A:$B,2,0),IF(BC$2="least",VLOOKUP(BC69,'Key 1'!$A:$C,3,0),0)))</f>
        <v/>
      </c>
      <c r="DH69" s="9" t="str">
        <f>IF($BH69="","",IF(BD$2="most",VLOOKUP(BD69,'Key 1'!$A:$B,2,0),IF(BD$2="least",VLOOKUP(BD69,'Key 1'!$A:$C,3,0),0)))</f>
        <v/>
      </c>
      <c r="DI69" s="9" t="str">
        <f>IF($BH69="","",IF(BE$2="most",VLOOKUP(BE69,'Key 1'!$A:$B,2,0),IF(BE$2="least",VLOOKUP(BE69,'Key 1'!$A:$C,3,0),0)))</f>
        <v/>
      </c>
      <c r="DJ69" s="9" t="str">
        <f>IF($BH69="","",IF(BF$2="most",VLOOKUP(BF69,'Key 1'!$A:$B,2,0),IF(BF$2="least",VLOOKUP(BF69,'Key 1'!$A:$C,3,0),0)))</f>
        <v/>
      </c>
      <c r="DK69" s="9" t="str">
        <f>IF($BH69="","",IF(BG$2="most",VLOOKUP(BG69,'Key 1'!$A:$B,2,0),IF(BG$2="least",VLOOKUP(BG69,'Key 1'!$A:$C,3,0),0)))</f>
        <v/>
      </c>
      <c r="DL69" s="9" t="str">
        <f>IF($BH69="","",IF(BH$2="most",VLOOKUP(BH69,'Key 1'!$A:$B,2,0),IF(BH$2="least",VLOOKUP(BH69,'Key 1'!$A:$C,3,0),0)))</f>
        <v/>
      </c>
      <c r="DM69" s="9">
        <f t="shared" si="50"/>
        <v>0</v>
      </c>
      <c r="DN69" s="9">
        <f t="shared" si="51"/>
        <v>0</v>
      </c>
      <c r="DO69" s="9">
        <f t="shared" si="52"/>
        <v>0</v>
      </c>
      <c r="DP69" s="9">
        <f t="shared" si="53"/>
        <v>0</v>
      </c>
      <c r="DQ69" s="9">
        <f t="shared" si="54"/>
        <v>0</v>
      </c>
      <c r="DR69" s="9">
        <f t="shared" si="55"/>
        <v>0</v>
      </c>
      <c r="DS69" s="9">
        <f t="shared" si="56"/>
        <v>0</v>
      </c>
      <c r="DT69" s="9">
        <f t="shared" si="57"/>
        <v>0</v>
      </c>
      <c r="DU69" s="9">
        <f t="shared" si="58"/>
        <v>0</v>
      </c>
      <c r="DV69" s="9">
        <f t="shared" si="59"/>
        <v>0</v>
      </c>
    </row>
    <row r="70" spans="1:126"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9" t="str">
        <f>IF($BH70="","",IF(E$2="most",VLOOKUP(E70,'Key 1'!$A:$B,2,0),IF(E$2="least",VLOOKUP(E70,'Key 1'!$A:$C,3,0),0)))</f>
        <v/>
      </c>
      <c r="BJ70" s="9" t="str">
        <f>IF($BH70="","",IF(F$2="most",VLOOKUP(F70,'Key 1'!$A:$B,2,0),IF(F$2="least",VLOOKUP(F70,'Key 1'!$A:$C,3,0),0)))</f>
        <v/>
      </c>
      <c r="BK70" s="9" t="str">
        <f>IF($BH70="","",IF(G$2="most",VLOOKUP(G70,'Key 1'!$A:$B,2,0),IF(G$2="least",VLOOKUP(G70,'Key 1'!$A:$C,3,0),0)))</f>
        <v/>
      </c>
      <c r="BL70" s="9" t="str">
        <f>IF($BH70="","",IF(H$2="most",VLOOKUP(H70,'Key 1'!$A:$B,2,0),IF(H$2="least",VLOOKUP(H70,'Key 1'!$A:$C,3,0),0)))</f>
        <v/>
      </c>
      <c r="BM70" s="9" t="str">
        <f>IF($BH70="","",IF(I$2="most",VLOOKUP(I70,'Key 1'!$A:$B,2,0),IF(I$2="least",VLOOKUP(I70,'Key 1'!$A:$C,3,0),0)))</f>
        <v/>
      </c>
      <c r="BN70" s="9" t="str">
        <f>IF($BH70="","",IF(J$2="most",VLOOKUP(J70,'Key 1'!$A:$B,2,0),IF(J$2="least",VLOOKUP(J70,'Key 1'!$A:$C,3,0),0)))</f>
        <v/>
      </c>
      <c r="BO70" s="9" t="str">
        <f>IF($BH70="","",IF(K$2="most",VLOOKUP(K70,'Key 1'!$A:$B,2,0),IF(K$2="least",VLOOKUP(K70,'Key 1'!$A:$C,3,0),0)))</f>
        <v/>
      </c>
      <c r="BP70" s="9" t="str">
        <f>IF($BH70="","",IF(L$2="most",VLOOKUP(L70,'Key 1'!$A:$B,2,0),IF(L$2="least",VLOOKUP(L70,'Key 1'!$A:$C,3,0),0)))</f>
        <v/>
      </c>
      <c r="BQ70" s="9" t="str">
        <f>IF($BH70="","",IF(M$2="most",VLOOKUP(M70,'Key 1'!$A:$B,2,0),IF(M$2="least",VLOOKUP(M70,'Key 1'!$A:$C,3,0),0)))</f>
        <v/>
      </c>
      <c r="BR70" s="9" t="str">
        <f>IF($BH70="","",IF(N$2="most",VLOOKUP(N70,'Key 1'!$A:$B,2,0),IF(N$2="least",VLOOKUP(N70,'Key 1'!$A:$C,3,0),0)))</f>
        <v/>
      </c>
      <c r="BS70" s="9" t="str">
        <f>IF($BH70="","",IF(O$2="most",VLOOKUP(O70,'Key 1'!$A:$B,2,0),IF(O$2="least",VLOOKUP(O70,'Key 1'!$A:$C,3,0),0)))</f>
        <v/>
      </c>
      <c r="BT70" s="9" t="str">
        <f>IF($BH70="","",IF(P$2="most",VLOOKUP(P70,'Key 1'!$A:$B,2,0),IF(P$2="least",VLOOKUP(P70,'Key 1'!$A:$C,3,0),0)))</f>
        <v/>
      </c>
      <c r="BU70" s="9" t="str">
        <f>IF($BH70="","",IF(Q$2="most",VLOOKUP(Q70,'Key 1'!$A:$B,2,0),IF(Q$2="least",VLOOKUP(Q70,'Key 1'!$A:$C,3,0),0)))</f>
        <v/>
      </c>
      <c r="BV70" s="9" t="str">
        <f>IF($BH70="","",IF(R$2="most",VLOOKUP(R70,'Key 1'!$A:$B,2,0),IF(R$2="least",VLOOKUP(R70,'Key 1'!$A:$C,3,0),0)))</f>
        <v/>
      </c>
      <c r="BW70" s="9" t="str">
        <f>IF($BH70="","",IF(S$2="most",VLOOKUP(S70,'Key 1'!$A:$B,2,0),IF(S$2="least",VLOOKUP(S70,'Key 1'!$A:$C,3,0),0)))</f>
        <v/>
      </c>
      <c r="BX70" s="9" t="str">
        <f>IF($BH70="","",IF(T$2="most",VLOOKUP(T70,'Key 1'!$A:$B,2,0),IF(T$2="least",VLOOKUP(T70,'Key 1'!$A:$C,3,0),0)))</f>
        <v/>
      </c>
      <c r="BY70" s="9" t="str">
        <f>IF($BH70="","",IF(U$2="most",VLOOKUP(U70,'Key 1'!$A:$B,2,0),IF(U$2="least",VLOOKUP(U70,'Key 1'!$A:$C,3,0),0)))</f>
        <v/>
      </c>
      <c r="BZ70" s="9" t="str">
        <f>IF($BH70="","",IF(V$2="most",VLOOKUP(V70,'Key 1'!$A:$B,2,0),IF(V$2="least",VLOOKUP(V70,'Key 1'!$A:$C,3,0),0)))</f>
        <v/>
      </c>
      <c r="CA70" s="9" t="str">
        <f>IF($BH70="","",IF(W$2="most",VLOOKUP(W70,'Key 1'!$A:$B,2,0),IF(W$2="least",VLOOKUP(W70,'Key 1'!$A:$C,3,0),0)))</f>
        <v/>
      </c>
      <c r="CB70" s="9" t="str">
        <f>IF($BH70="","",IF(X$2="most",VLOOKUP(X70,'Key 1'!$A:$B,2,0),IF(X$2="least",VLOOKUP(X70,'Key 1'!$A:$C,3,0),0)))</f>
        <v/>
      </c>
      <c r="CC70" s="9" t="str">
        <f>IF($BH70="","",IF(Y$2="most",VLOOKUP(Y70,'Key 1'!$A:$B,2,0),IF(Y$2="least",VLOOKUP(Y70,'Key 1'!$A:$C,3,0),0)))</f>
        <v/>
      </c>
      <c r="CD70" s="9" t="str">
        <f>IF($BH70="","",IF(Z$2="most",VLOOKUP(Z70,'Key 1'!$A:$B,2,0),IF(Z$2="least",VLOOKUP(Z70,'Key 1'!$A:$C,3,0),0)))</f>
        <v/>
      </c>
      <c r="CE70" s="9" t="str">
        <f>IF($BH70="","",IF(AA$2="most",VLOOKUP(AA70,'Key 1'!$A:$B,2,0),IF(AA$2="least",VLOOKUP(AA70,'Key 1'!$A:$C,3,0),0)))</f>
        <v/>
      </c>
      <c r="CF70" s="9" t="str">
        <f>IF($BH70="","",IF(AB$2="most",VLOOKUP(AB70,'Key 1'!$A:$B,2,0),IF(AB$2="least",VLOOKUP(AB70,'Key 1'!$A:$C,3,0),0)))</f>
        <v/>
      </c>
      <c r="CG70" s="9" t="str">
        <f>IF($BH70="","",IF(AC$2="most",VLOOKUP(AC70,'Key 1'!$A:$B,2,0),IF(AC$2="least",VLOOKUP(AC70,'Key 1'!$A:$C,3,0),0)))</f>
        <v/>
      </c>
      <c r="CH70" s="9" t="str">
        <f>IF($BH70="","",IF(AD$2="most",VLOOKUP(AD70,'Key 1'!$A:$B,2,0),IF(AD$2="least",VLOOKUP(AD70,'Key 1'!$A:$C,3,0),0)))</f>
        <v/>
      </c>
      <c r="CI70" s="9" t="str">
        <f>IF($BH70="","",IF(AE$2="most",VLOOKUP(AE70,'Key 1'!$A:$B,2,0),IF(AE$2="least",VLOOKUP(AE70,'Key 1'!$A:$C,3,0),0)))</f>
        <v/>
      </c>
      <c r="CJ70" s="9" t="str">
        <f>IF($BH70="","",IF(AF$2="most",VLOOKUP(AF70,'Key 1'!$A:$B,2,0),IF(AF$2="least",VLOOKUP(AF70,'Key 1'!$A:$C,3,0),0)))</f>
        <v/>
      </c>
      <c r="CK70" s="9" t="str">
        <f>IF($BH70="","",IF(AG$2="most",VLOOKUP(AG70,'Key 1'!$A:$B,2,0),IF(AG$2="least",VLOOKUP(AG70,'Key 1'!$A:$C,3,0),0)))</f>
        <v/>
      </c>
      <c r="CL70" s="9" t="str">
        <f>IF($BH70="","",IF(AH$2="most",VLOOKUP(AH70,'Key 1'!$A:$B,2,0),IF(AH$2="least",VLOOKUP(AH70,'Key 1'!$A:$C,3,0),0)))</f>
        <v/>
      </c>
      <c r="CM70" s="9" t="str">
        <f>IF($BH70="","",IF(AI$2="most",VLOOKUP(AI70,'Key 1'!$A:$B,2,0),IF(AI$2="least",VLOOKUP(AI70,'Key 1'!$A:$C,3,0),0)))</f>
        <v/>
      </c>
      <c r="CN70" s="9" t="str">
        <f>IF($BH70="","",IF(AJ$2="most",VLOOKUP(AJ70,'Key 1'!$A:$B,2,0),IF(AJ$2="least",VLOOKUP(AJ70,'Key 1'!$A:$C,3,0),0)))</f>
        <v/>
      </c>
      <c r="CO70" s="9" t="str">
        <f>IF($BH70="","",IF(AK$2="most",VLOOKUP(AK70,'Key 1'!$A:$B,2,0),IF(AK$2="least",VLOOKUP(AK70,'Key 1'!$A:$C,3,0),0)))</f>
        <v/>
      </c>
      <c r="CP70" s="9" t="str">
        <f>IF($BH70="","",IF(AL$2="most",VLOOKUP(AL70,'Key 1'!$A:$B,2,0),IF(AL$2="least",VLOOKUP(AL70,'Key 1'!$A:$C,3,0),0)))</f>
        <v/>
      </c>
      <c r="CQ70" s="9" t="str">
        <f>IF($BH70="","",IF(AM$2="most",VLOOKUP(AM70,'Key 1'!$A:$B,2,0),IF(AM$2="least",VLOOKUP(AM70,'Key 1'!$A:$C,3,0),0)))</f>
        <v/>
      </c>
      <c r="CR70" s="9" t="str">
        <f>IF($BH70="","",IF(AN$2="most",VLOOKUP(AN70,'Key 1'!$A:$B,2,0),IF(AN$2="least",VLOOKUP(AN70,'Key 1'!$A:$C,3,0),0)))</f>
        <v/>
      </c>
      <c r="CS70" s="9" t="str">
        <f>IF($BH70="","",IF(AO$2="most",VLOOKUP(AO70,'Key 1'!$A:$B,2,0),IF(AO$2="least",VLOOKUP(AO70,'Key 1'!$A:$C,3,0),0)))</f>
        <v/>
      </c>
      <c r="CT70" s="9" t="str">
        <f>IF($BH70="","",IF(AP$2="most",VLOOKUP(AP70,'Key 1'!$A:$B,2,0),IF(AP$2="least",VLOOKUP(AP70,'Key 1'!$A:$C,3,0),0)))</f>
        <v/>
      </c>
      <c r="CU70" s="9" t="str">
        <f>IF($BH70="","",IF(AQ$2="most",VLOOKUP(AQ70,'Key 1'!$A:$B,2,0),IF(AQ$2="least",VLOOKUP(AQ70,'Key 1'!$A:$C,3,0),0)))</f>
        <v/>
      </c>
      <c r="CV70" s="9" t="str">
        <f>IF($BH70="","",IF(AR$2="most",VLOOKUP(AR70,'Key 1'!$A:$B,2,0),IF(AR$2="least",VLOOKUP(AR70,'Key 1'!$A:$C,3,0),0)))</f>
        <v/>
      </c>
      <c r="CW70" s="9" t="str">
        <f>IF($BH70="","",IF(AS$2="most",VLOOKUP(AS70,'Key 1'!$A:$B,2,0),IF(AS$2="least",VLOOKUP(AS70,'Key 1'!$A:$C,3,0),0)))</f>
        <v/>
      </c>
      <c r="CX70" s="9" t="str">
        <f>IF($BH70="","",IF(AT$2="most",VLOOKUP(AT70,'Key 1'!$A:$B,2,0),IF(AT$2="least",VLOOKUP(AT70,'Key 1'!$A:$C,3,0),0)))</f>
        <v/>
      </c>
      <c r="CY70" s="9" t="str">
        <f>IF($BH70="","",IF(AU$2="most",VLOOKUP(AU70,'Key 1'!$A:$B,2,0),IF(AU$2="least",VLOOKUP(AU70,'Key 1'!$A:$C,3,0),0)))</f>
        <v/>
      </c>
      <c r="CZ70" s="9" t="str">
        <f>IF($BH70="","",IF(AV$2="most",VLOOKUP(AV70,'Key 1'!$A:$B,2,0),IF(AV$2="least",VLOOKUP(AV70,'Key 1'!$A:$C,3,0),0)))</f>
        <v/>
      </c>
      <c r="DA70" s="9" t="str">
        <f>IF($BH70="","",IF(AW$2="most",VLOOKUP(AW70,'Key 1'!$A:$B,2,0),IF(AW$2="least",VLOOKUP(AW70,'Key 1'!$A:$C,3,0),0)))</f>
        <v/>
      </c>
      <c r="DB70" s="9" t="str">
        <f>IF($BH70="","",IF(AX$2="most",VLOOKUP(AX70,'Key 1'!$A:$B,2,0),IF(AX$2="least",VLOOKUP(AX70,'Key 1'!$A:$C,3,0),0)))</f>
        <v/>
      </c>
      <c r="DC70" s="9" t="str">
        <f>IF($BH70="","",IF(AY$2="most",VLOOKUP(AY70,'Key 1'!$A:$B,2,0),IF(AY$2="least",VLOOKUP(AY70,'Key 1'!$A:$C,3,0),0)))</f>
        <v/>
      </c>
      <c r="DD70" s="9" t="str">
        <f>IF($BH70="","",IF(AZ$2="most",VLOOKUP(AZ70,'Key 1'!$A:$B,2,0),IF(AZ$2="least",VLOOKUP(AZ70,'Key 1'!$A:$C,3,0),0)))</f>
        <v/>
      </c>
      <c r="DE70" s="9" t="str">
        <f>IF($BH70="","",IF(BA$2="most",VLOOKUP(BA70,'Key 1'!$A:$B,2,0),IF(BA$2="least",VLOOKUP(BA70,'Key 1'!$A:$C,3,0),0)))</f>
        <v/>
      </c>
      <c r="DF70" s="9" t="str">
        <f>IF($BH70="","",IF(BB$2="most",VLOOKUP(BB70,'Key 1'!$A:$B,2,0),IF(BB$2="least",VLOOKUP(BB70,'Key 1'!$A:$C,3,0),0)))</f>
        <v/>
      </c>
      <c r="DG70" s="9" t="str">
        <f>IF($BH70="","",IF(BC$2="most",VLOOKUP(BC70,'Key 1'!$A:$B,2,0),IF(BC$2="least",VLOOKUP(BC70,'Key 1'!$A:$C,3,0),0)))</f>
        <v/>
      </c>
      <c r="DH70" s="9" t="str">
        <f>IF($BH70="","",IF(BD$2="most",VLOOKUP(BD70,'Key 1'!$A:$B,2,0),IF(BD$2="least",VLOOKUP(BD70,'Key 1'!$A:$C,3,0),0)))</f>
        <v/>
      </c>
      <c r="DI70" s="9" t="str">
        <f>IF($BH70="","",IF(BE$2="most",VLOOKUP(BE70,'Key 1'!$A:$B,2,0),IF(BE$2="least",VLOOKUP(BE70,'Key 1'!$A:$C,3,0),0)))</f>
        <v/>
      </c>
      <c r="DJ70" s="9" t="str">
        <f>IF($BH70="","",IF(BF$2="most",VLOOKUP(BF70,'Key 1'!$A:$B,2,0),IF(BF$2="least",VLOOKUP(BF70,'Key 1'!$A:$C,3,0),0)))</f>
        <v/>
      </c>
      <c r="DK70" s="9" t="str">
        <f>IF($BH70="","",IF(BG$2="most",VLOOKUP(BG70,'Key 1'!$A:$B,2,0),IF(BG$2="least",VLOOKUP(BG70,'Key 1'!$A:$C,3,0),0)))</f>
        <v/>
      </c>
      <c r="DL70" s="9" t="str">
        <f>IF($BH70="","",IF(BH$2="most",VLOOKUP(BH70,'Key 1'!$A:$B,2,0),IF(BH$2="least",VLOOKUP(BH70,'Key 1'!$A:$C,3,0),0)))</f>
        <v/>
      </c>
      <c r="DM70" s="9">
        <f t="shared" ref="DM70" si="60">COUNTIFS($E$2:$BH$2,"Most",BI70:DL70,"A")</f>
        <v>0</v>
      </c>
      <c r="DN70" s="9">
        <f t="shared" ref="DN70" si="61">COUNTIFS($E$2:$BH$2,"Most",BI70:DL70,"B")</f>
        <v>0</v>
      </c>
      <c r="DO70" s="9">
        <f t="shared" ref="DO70" si="62">COUNTIFS($E$2:$BH$2,"Most",BI70:DL70,"C")</f>
        <v>0</v>
      </c>
      <c r="DP70" s="9">
        <f t="shared" ref="DP70" si="63">COUNTIFS($E$2:$BH$2,"Most",BI70:DL70,"D")</f>
        <v>0</v>
      </c>
      <c r="DQ70" s="9">
        <f t="shared" ref="DQ70" si="64">COUNTIFS($E$2:$BH$2,"Most",BI70:DL70,"N")</f>
        <v>0</v>
      </c>
      <c r="DR70" s="9">
        <f t="shared" ref="DR70" si="65">COUNTIFS($E$2:$BH$2,"Least",BI70:DL70,"A")</f>
        <v>0</v>
      </c>
      <c r="DS70" s="9">
        <f t="shared" ref="DS70" si="66">COUNTIFS($E$2:$BH$2,"Least",BI70:DL70,"B")</f>
        <v>0</v>
      </c>
      <c r="DT70" s="9">
        <f t="shared" ref="DT70" si="67">COUNTIFS($E$2:$BH$2,"Least",BI70:DL70,"C")</f>
        <v>0</v>
      </c>
      <c r="DU70" s="9">
        <f t="shared" ref="DU70" si="68">COUNTIFS($E$2:$BH$2,"Least",BI70:DL70,"D")</f>
        <v>0</v>
      </c>
      <c r="DV70" s="9">
        <f t="shared" ref="DV70" si="69">COUNTIFS($E$2:$BH$2,"Least",BI70:DL70,"N")</f>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7149-C0D3-481B-8203-94CA924A5B78}">
  <sheetPr>
    <pageSetUpPr fitToPage="1"/>
  </sheetPr>
  <dimension ref="A1:N83"/>
  <sheetViews>
    <sheetView showGridLines="0" tabSelected="1" topLeftCell="A75" zoomScale="115" zoomScaleNormal="115" zoomScaleSheetLayoutView="100" workbookViewId="0">
      <selection activeCell="N75" sqref="N75"/>
    </sheetView>
  </sheetViews>
  <sheetFormatPr defaultRowHeight="14.5" x14ac:dyDescent="0.35"/>
  <cols>
    <col min="1" max="1" width="20.54296875" customWidth="1"/>
    <col min="2" max="4" width="20.54296875" style="10" customWidth="1"/>
    <col min="5" max="7" width="20.54296875" customWidth="1"/>
    <col min="9" max="9" width="8.7265625" customWidth="1"/>
    <col min="10" max="13" width="23.08984375" hidden="1" customWidth="1"/>
    <col min="14" max="14" width="58.54296875" customWidth="1"/>
    <col min="15" max="15" width="8.7265625" customWidth="1"/>
  </cols>
  <sheetData>
    <row r="1" spans="1:11" ht="46" x14ac:dyDescent="1">
      <c r="A1" s="120" t="s">
        <v>436</v>
      </c>
      <c r="B1" s="120"/>
      <c r="C1" s="120"/>
      <c r="D1" s="120"/>
      <c r="E1" s="120"/>
      <c r="F1" s="120"/>
      <c r="G1" s="120"/>
    </row>
    <row r="3" spans="1:11" ht="21" customHeight="1" x14ac:dyDescent="0.6">
      <c r="A3" s="111" t="str">
        <f>B56</f>
        <v>Natasha Bakthula</v>
      </c>
      <c r="B3" s="111"/>
      <c r="C3" s="111"/>
      <c r="D3" s="111"/>
      <c r="E3" s="111"/>
      <c r="F3" s="111"/>
      <c r="G3" s="111"/>
    </row>
    <row r="4" spans="1:11" ht="23.5" x14ac:dyDescent="0.55000000000000004">
      <c r="A4" s="116" t="str">
        <f>VLOOKUP(A3,'Response Received'!$B$4:$D$992,2,)</f>
        <v>Plan and design innovative and efficient IT solutions for clients</v>
      </c>
      <c r="B4" s="116"/>
      <c r="C4" s="116"/>
      <c r="D4" s="116"/>
      <c r="E4" s="116"/>
      <c r="F4" s="116"/>
      <c r="G4" s="116"/>
    </row>
    <row r="5" spans="1:11" s="5" customFormat="1" ht="35.15" customHeight="1" x14ac:dyDescent="0.35">
      <c r="A5" s="117" t="str">
        <f>VLOOKUP(A3,'Response Received'!$B$4:$D$992,3,)</f>
        <v>Co-operativeness, Enthusiasm, Friendliness, Independence, Persistence (Endurance), Sensitivity (Care)</v>
      </c>
      <c r="B5" s="117"/>
      <c r="C5" s="117"/>
      <c r="D5" s="117"/>
      <c r="E5" s="117"/>
      <c r="F5" s="117"/>
      <c r="G5" s="117"/>
    </row>
    <row r="6" spans="1:11" ht="28" customHeight="1" x14ac:dyDescent="0.35">
      <c r="A6" s="114" t="s">
        <v>437</v>
      </c>
      <c r="B6" s="114"/>
      <c r="C6" s="115" t="str">
        <f>VLOOKUP($B$57,'Personality Types'!B:C,2,0)</f>
        <v>High Influence (I/DSC)</v>
      </c>
      <c r="D6" s="115"/>
      <c r="E6" s="115"/>
      <c r="F6" s="115"/>
      <c r="G6" s="115"/>
      <c r="H6" s="31"/>
      <c r="I6" s="8"/>
      <c r="J6" s="8"/>
    </row>
    <row r="7" spans="1:11" s="5" customFormat="1" ht="47.15" customHeight="1" x14ac:dyDescent="0.35">
      <c r="A7" s="112" t="s">
        <v>438</v>
      </c>
      <c r="B7" s="112"/>
      <c r="C7" s="113" t="str">
        <f>VLOOKUP($B$57,'Personality Types'!B:D,3,0)</f>
        <v>Friendliness, Enthusiasm and Self-confidence.</v>
      </c>
      <c r="D7" s="113"/>
      <c r="E7" s="113"/>
      <c r="F7" s="113"/>
      <c r="G7" s="113"/>
      <c r="H7" s="37"/>
      <c r="I7" s="37"/>
      <c r="J7" s="37"/>
      <c r="K7" s="42"/>
    </row>
    <row r="8" spans="1:11" ht="29.15" customHeight="1" x14ac:dyDescent="0.35">
      <c r="A8" s="122" t="s">
        <v>439</v>
      </c>
      <c r="B8" s="122"/>
      <c r="C8" s="122"/>
      <c r="D8" s="122"/>
      <c r="E8" s="122"/>
      <c r="F8" s="122"/>
      <c r="G8" s="122"/>
      <c r="H8" s="31"/>
      <c r="I8" s="8"/>
      <c r="J8" s="8"/>
    </row>
    <row r="9" spans="1:11" ht="167.5" customHeight="1" x14ac:dyDescent="0.35">
      <c r="A9" s="128" t="str">
        <f>VLOOKUP($B$57,'Personality Types'!B:E,4,0)</f>
        <v>Influence is the factor of communication. A profile with this factor strongly represented, showing high Influence with no other balancing factors, represents a personality that communicates easily and fluently with others. It is for this reason that profiles like this are often referred to as 'Communicator' profiles - they describe confident, outgoing and gregarious individuals who value contact with other people and the development of positive relations.</v>
      </c>
      <c r="B9" s="128"/>
      <c r="C9" s="128"/>
      <c r="D9" s="128"/>
      <c r="E9" s="128"/>
      <c r="F9" s="128"/>
      <c r="G9" s="128"/>
      <c r="H9" s="36"/>
      <c r="I9" s="36"/>
      <c r="J9" s="8"/>
    </row>
    <row r="10" spans="1:11" ht="29.15" customHeight="1" x14ac:dyDescent="0.35">
      <c r="A10" s="101" t="s">
        <v>440</v>
      </c>
      <c r="B10" s="101"/>
      <c r="C10" s="101"/>
      <c r="D10" s="101"/>
      <c r="E10" s="101"/>
      <c r="F10" s="101"/>
      <c r="G10" s="101"/>
      <c r="H10" s="31"/>
      <c r="I10" s="8"/>
      <c r="J10" s="8"/>
    </row>
    <row r="11" spans="1:11" ht="23.5" x14ac:dyDescent="0.35">
      <c r="A11" s="105" t="s">
        <v>157</v>
      </c>
      <c r="B11" s="105"/>
      <c r="C11" s="105"/>
      <c r="D11" s="33"/>
      <c r="E11" s="106" t="s">
        <v>158</v>
      </c>
      <c r="F11" s="106"/>
      <c r="G11" s="106"/>
      <c r="H11" s="31"/>
      <c r="I11" s="8"/>
      <c r="J11" s="8"/>
    </row>
    <row r="12" spans="1:11" ht="71.5" customHeight="1" x14ac:dyDescent="0.35">
      <c r="A12" s="109" t="s">
        <v>441</v>
      </c>
      <c r="B12" s="109"/>
      <c r="C12" s="109"/>
      <c r="D12" s="33"/>
      <c r="E12" s="104" t="s">
        <v>442</v>
      </c>
      <c r="F12" s="104"/>
      <c r="G12" s="104"/>
      <c r="H12" s="31"/>
      <c r="I12" s="8"/>
      <c r="J12" s="8"/>
    </row>
    <row r="13" spans="1:11" ht="10.5" customHeight="1" x14ac:dyDescent="0.35">
      <c r="A13" s="34"/>
      <c r="B13" s="34"/>
      <c r="C13" s="34"/>
      <c r="D13" s="33"/>
      <c r="E13" s="35"/>
      <c r="F13" s="35"/>
      <c r="G13" s="35"/>
      <c r="H13" s="31"/>
      <c r="I13" s="8"/>
      <c r="J13" s="8"/>
    </row>
    <row r="14" spans="1:11" ht="23.5" x14ac:dyDescent="0.35">
      <c r="A14" s="108" t="s">
        <v>160</v>
      </c>
      <c r="B14" s="108"/>
      <c r="C14" s="108"/>
      <c r="D14" s="33"/>
      <c r="E14" s="107" t="s">
        <v>159</v>
      </c>
      <c r="F14" s="107"/>
      <c r="G14" s="107"/>
      <c r="H14" s="31"/>
      <c r="I14" s="8"/>
      <c r="J14" s="8"/>
    </row>
    <row r="15" spans="1:11" ht="71.5" customHeight="1" x14ac:dyDescent="0.35">
      <c r="A15" s="102" t="s">
        <v>443</v>
      </c>
      <c r="B15" s="102"/>
      <c r="C15" s="102"/>
      <c r="D15" s="31"/>
      <c r="E15" s="103" t="s">
        <v>444</v>
      </c>
      <c r="F15" s="103"/>
      <c r="G15" s="103"/>
      <c r="H15" s="31"/>
      <c r="I15" s="8"/>
      <c r="J15" s="8"/>
    </row>
    <row r="16" spans="1:11" ht="34.5" customHeight="1" x14ac:dyDescent="0.35">
      <c r="A16" s="101" t="s">
        <v>445</v>
      </c>
      <c r="B16" s="101"/>
      <c r="C16" s="101"/>
      <c r="D16" s="101"/>
      <c r="E16" s="101"/>
      <c r="F16" s="101"/>
      <c r="G16" s="101"/>
      <c r="H16" s="31"/>
      <c r="I16" s="8"/>
      <c r="J16" s="8"/>
    </row>
    <row r="17" spans="1:13" s="63" customFormat="1" ht="23.5" x14ac:dyDescent="0.55000000000000004">
      <c r="A17" s="51" t="s">
        <v>157</v>
      </c>
      <c r="B17" s="62"/>
      <c r="C17" s="64" t="s">
        <v>158</v>
      </c>
      <c r="D17" s="62"/>
      <c r="E17" s="65" t="s">
        <v>159</v>
      </c>
      <c r="F17" s="62"/>
      <c r="G17" s="52" t="s">
        <v>160</v>
      </c>
      <c r="H17" s="31"/>
      <c r="I17" s="61"/>
      <c r="J17" s="61"/>
    </row>
    <row r="18" spans="1:13" s="66" customFormat="1" x14ac:dyDescent="0.3">
      <c r="A18" s="69" t="str">
        <f>IF(J18=0,"",VLOOKUP(J18,'Key 3'!$B$2:$F$29,2,FALSE))</f>
        <v>Meek</v>
      </c>
      <c r="B18" s="70"/>
      <c r="C18" s="71" t="str">
        <f>IF(K18=0,"",VLOOKUP(K18,'Key 3'!$B$2:$F$29,3,FALSE))</f>
        <v/>
      </c>
      <c r="D18" s="70"/>
      <c r="E18" s="72" t="str">
        <f>IF(L18=0,"",VLOOKUP(L18,'Key 3'!$B$2:$F$29,4,FALSE))</f>
        <v>Serene</v>
      </c>
      <c r="F18" s="70"/>
      <c r="G18" s="73" t="str">
        <f>IF(M18=0,"",VLOOKUP(M18,'Key 3'!$B$2:$F$29,5,FALSE))</f>
        <v>Evasive</v>
      </c>
      <c r="H18" s="74"/>
      <c r="J18" s="75">
        <f t="shared" ref="J18:J19" si="0">IF(J19=0,0,IF(J19+0.25&gt;7.75,0,J19+0.25))</f>
        <v>2.75</v>
      </c>
      <c r="K18" s="75">
        <f t="shared" ref="K18:K19" si="1">IF(K19=0,0,IF(K19+0.25&gt;7.75,0,K19+0.25))</f>
        <v>0</v>
      </c>
      <c r="L18" s="75">
        <f t="shared" ref="L18:L19" si="2">IF(L19=0,0,IF(L19+0.25&gt;7.75,0,L19+0.25))</f>
        <v>6.5</v>
      </c>
      <c r="M18" s="75">
        <f t="shared" ref="M18:M19" si="3">IF(M19=0,0,IF(M19+0.25&gt;7.75,0,M19+0.25))</f>
        <v>4.5</v>
      </c>
    </row>
    <row r="19" spans="1:13" s="68" customFormat="1" ht="15.5" x14ac:dyDescent="0.35">
      <c r="A19" s="76" t="str">
        <f>IF(J19=0,"",VLOOKUP(J19,'Key 3'!$B$2:$F$29,2,FALSE))</f>
        <v>Conservative</v>
      </c>
      <c r="B19" s="77"/>
      <c r="C19" s="78" t="str">
        <f>IF(K19=0,"",VLOOKUP(K19,'Key 3'!$B$2:$F$29,3,FALSE))</f>
        <v>Enthusiastic</v>
      </c>
      <c r="D19" s="77"/>
      <c r="E19" s="79" t="str">
        <f>IF(L19=0,"",VLOOKUP(L19,'Key 3'!$B$2:$F$29,4,FALSE))</f>
        <v>Possessive</v>
      </c>
      <c r="F19" s="77"/>
      <c r="G19" s="80" t="str">
        <f>IF(M19=0,"",VLOOKUP(M19,'Key 3'!$B$2:$F$29,5,FALSE))</f>
        <v>Own Person</v>
      </c>
      <c r="H19" s="81"/>
      <c r="J19" s="82">
        <f t="shared" si="0"/>
        <v>2.5</v>
      </c>
      <c r="K19" s="82">
        <f t="shared" si="1"/>
        <v>7.75</v>
      </c>
      <c r="L19" s="82">
        <f t="shared" si="2"/>
        <v>6.25</v>
      </c>
      <c r="M19" s="82">
        <f t="shared" si="3"/>
        <v>4.25</v>
      </c>
    </row>
    <row r="20" spans="1:13" s="68" customFormat="1" ht="15.5" x14ac:dyDescent="0.35">
      <c r="A20" s="76" t="str">
        <f>IF(J20=0,"",VLOOKUP(J20,'Key 3'!$B$2:$F$29,2,FALSE))</f>
        <v>Peaceful</v>
      </c>
      <c r="B20" s="77"/>
      <c r="C20" s="78" t="str">
        <f>IF(K20=0,"",VLOOKUP(K20,'Key 3'!$B$2:$F$29,3,FALSE))</f>
        <v>Gregarious</v>
      </c>
      <c r="D20" s="77"/>
      <c r="E20" s="79" t="str">
        <f>IF(L20=0,"",VLOOKUP(L20,'Key 3'!$B$2:$F$29,4,FALSE))</f>
        <v>Complacent</v>
      </c>
      <c r="F20" s="77"/>
      <c r="G20" s="80" t="str">
        <f>IF(M20=0,"",VLOOKUP(M20,'Key 3'!$B$2:$F$29,5,FALSE))</f>
        <v>Self Righteous</v>
      </c>
      <c r="H20" s="81"/>
      <c r="J20" s="82">
        <f>IF(J21=0,0,IF(J21+0.25&gt;7.75,0,J21+0.25))</f>
        <v>2.25</v>
      </c>
      <c r="K20" s="82">
        <f t="shared" ref="K20:M20" si="4">IF(K21=0,0,IF(K21+0.25&gt;7.75,0,K21+0.25))</f>
        <v>7.5</v>
      </c>
      <c r="L20" s="82">
        <f t="shared" si="4"/>
        <v>6</v>
      </c>
      <c r="M20" s="82">
        <f t="shared" si="4"/>
        <v>4</v>
      </c>
    </row>
    <row r="21" spans="1:13" s="67" customFormat="1" ht="18.5" x14ac:dyDescent="0.35">
      <c r="A21" s="83" t="str">
        <f>IF(J21=0,"",VLOOKUP(J21,'Key 3'!$B$2:$F$29,2,FALSE))</f>
        <v>Mild</v>
      </c>
      <c r="B21" s="84"/>
      <c r="C21" s="85" t="str">
        <f>IF(K21=0,"",VLOOKUP(K21,'Key 3'!$B$2:$F$29,3,FALSE))</f>
        <v>Persuasive</v>
      </c>
      <c r="D21" s="84"/>
      <c r="E21" s="86" t="str">
        <f>IF(L21=0,"",VLOOKUP(L21,'Key 3'!$B$2:$F$29,4,FALSE))</f>
        <v>Inactive</v>
      </c>
      <c r="F21" s="84"/>
      <c r="G21" s="87" t="str">
        <f>IF(M21=0,"",VLOOKUP(M21,'Key 3'!$B$2:$F$29,5,FALSE))</f>
        <v>Opinionated</v>
      </c>
      <c r="J21" s="88">
        <f>B68</f>
        <v>2</v>
      </c>
      <c r="K21" s="88">
        <f>B69</f>
        <v>7.25</v>
      </c>
      <c r="L21" s="88">
        <f>B70</f>
        <v>5.75</v>
      </c>
      <c r="M21" s="88">
        <f>B71</f>
        <v>3.75</v>
      </c>
    </row>
    <row r="22" spans="1:13" s="68" customFormat="1" ht="15.5" x14ac:dyDescent="0.35">
      <c r="A22" s="76" t="str">
        <f>IF(J22=0,"",VLOOKUP(J22,'Key 3'!$B$2:$F$29,2,FALSE))</f>
        <v>Quiet</v>
      </c>
      <c r="B22" s="77"/>
      <c r="C22" s="78" t="str">
        <f>IF(K22=0,"",VLOOKUP(K22,'Key 3'!$B$2:$F$29,3,FALSE))</f>
        <v>Impulsive</v>
      </c>
      <c r="D22" s="77"/>
      <c r="E22" s="79" t="str">
        <f>IF(L22=0,"",VLOOKUP(L22,'Key 3'!$B$2:$F$29,4,FALSE))</f>
        <v>Relaxed</v>
      </c>
      <c r="F22" s="77"/>
      <c r="G22" s="80" t="str">
        <f>IF(M22=0,"",VLOOKUP(M22,'Key 3'!$B$2:$F$29,5,FALSE))</f>
        <v>Persistent</v>
      </c>
      <c r="H22" s="81"/>
      <c r="J22" s="82">
        <f>IF(J21-0.25&lt;1,0,J21-0.25)</f>
        <v>1.75</v>
      </c>
      <c r="K22" s="82">
        <f t="shared" ref="K22:M22" si="5">IF(K21-0.25&lt;1,0,K21-0.25)</f>
        <v>7</v>
      </c>
      <c r="L22" s="82">
        <f t="shared" si="5"/>
        <v>5.5</v>
      </c>
      <c r="M22" s="82">
        <f t="shared" si="5"/>
        <v>3.5</v>
      </c>
    </row>
    <row r="23" spans="1:13" s="68" customFormat="1" ht="15.5" x14ac:dyDescent="0.35">
      <c r="A23" s="76" t="str">
        <f>IF(J23=0,"",VLOOKUP(J23,'Key 3'!$B$2:$F$29,2,FALSE))</f>
        <v>Unsure</v>
      </c>
      <c r="B23" s="77"/>
      <c r="C23" s="78" t="str">
        <f>IF(K23=0,"",VLOOKUP(K23,'Key 3'!$B$2:$F$29,3,FALSE))</f>
        <v>Emotional</v>
      </c>
      <c r="D23" s="77"/>
      <c r="E23" s="79" t="str">
        <f>IF(L23=0,"",VLOOKUP(L23,'Key 3'!$B$2:$F$29,4,FALSE))</f>
        <v>Non Demonstrative</v>
      </c>
      <c r="F23" s="77"/>
      <c r="G23" s="80" t="str">
        <f>IF(M23=0,"",VLOOKUP(M23,'Key 3'!$B$2:$F$29,5,FALSE))</f>
        <v>Independent</v>
      </c>
      <c r="H23" s="81"/>
      <c r="J23" s="82">
        <f t="shared" ref="J23:J24" si="6">IF(J22-0.25&lt;1,0,J22-0.25)</f>
        <v>1.5</v>
      </c>
      <c r="K23" s="82">
        <f t="shared" ref="K23:K24" si="7">IF(K22-0.25&lt;1,0,K22-0.25)</f>
        <v>6.75</v>
      </c>
      <c r="L23" s="82">
        <f t="shared" ref="L23:L24" si="8">IF(L22-0.25&lt;1,0,L22-0.25)</f>
        <v>5.25</v>
      </c>
      <c r="M23" s="82">
        <f t="shared" ref="M23:M24" si="9">IF(M22-0.25&lt;1,0,M22-0.25)</f>
        <v>3.25</v>
      </c>
    </row>
    <row r="24" spans="1:13" s="66" customFormat="1" ht="13" x14ac:dyDescent="0.3">
      <c r="A24" s="69" t="str">
        <f>IF(J24=0,"",VLOOKUP(J24,'Key 3'!$B$2:$F$29,2,FALSE))</f>
        <v>Dependent</v>
      </c>
      <c r="B24" s="70"/>
      <c r="C24" s="71" t="str">
        <f>IF(K24=0,"",VLOOKUP(K24,'Key 3'!$B$2:$F$29,3,FALSE))</f>
        <v>Self Promoting</v>
      </c>
      <c r="D24" s="70"/>
      <c r="E24" s="72" t="str">
        <f>IF(L24=0,"",VLOOKUP(L24,'Key 3'!$B$2:$F$29,4,FALSE))</f>
        <v>Deliberate</v>
      </c>
      <c r="F24" s="70"/>
      <c r="G24" s="73" t="str">
        <f>IF(M24=0,"",VLOOKUP(M24,'Key 3'!$B$2:$F$29,5,FALSE))</f>
        <v>Rigid</v>
      </c>
      <c r="H24" s="74"/>
      <c r="J24" s="89">
        <f t="shared" si="6"/>
        <v>1.25</v>
      </c>
      <c r="K24" s="89">
        <f t="shared" si="7"/>
        <v>6.5</v>
      </c>
      <c r="L24" s="89">
        <f t="shared" si="8"/>
        <v>5</v>
      </c>
      <c r="M24" s="89">
        <f t="shared" si="9"/>
        <v>3</v>
      </c>
    </row>
    <row r="25" spans="1:13" s="91" customFormat="1" ht="28.5" x14ac:dyDescent="0.35">
      <c r="A25" s="127" t="s">
        <v>446</v>
      </c>
      <c r="B25" s="127"/>
      <c r="C25" s="127"/>
      <c r="D25" s="127"/>
      <c r="E25" s="127"/>
      <c r="F25" s="127"/>
      <c r="G25" s="127"/>
      <c r="H25" s="90"/>
      <c r="I25" s="10"/>
      <c r="J25" s="10"/>
    </row>
    <row r="26" spans="1:13" s="63" customFormat="1" ht="23.5" x14ac:dyDescent="0.55000000000000004">
      <c r="A26" s="92" t="s">
        <v>157</v>
      </c>
      <c r="B26" s="93"/>
      <c r="C26" s="94" t="s">
        <v>158</v>
      </c>
      <c r="D26" s="93"/>
      <c r="E26" s="95" t="s">
        <v>159</v>
      </c>
      <c r="F26" s="93"/>
      <c r="G26" s="96" t="s">
        <v>160</v>
      </c>
      <c r="H26" s="90"/>
    </row>
    <row r="27" spans="1:13" s="66" customFormat="1" x14ac:dyDescent="0.3">
      <c r="A27" s="69" t="str">
        <f>IF(J27=0,"",VLOOKUP(J27,'Key 3'!$B$2:$F$29,2,FALSE))</f>
        <v>Adventuresome</v>
      </c>
      <c r="B27" s="70"/>
      <c r="C27" s="71" t="str">
        <f>IF(K27=0,"",VLOOKUP(K27,'Key 3'!$B$2:$F$29,3,FALSE))</f>
        <v>Enthusiastic</v>
      </c>
      <c r="D27" s="70"/>
      <c r="E27" s="72" t="str">
        <f>IF(L27=0,"",VLOOKUP(L27,'Key 3'!$B$2:$F$29,4,FALSE))</f>
        <v>Stable</v>
      </c>
      <c r="F27" s="70"/>
      <c r="G27" s="73" t="str">
        <f>IF(M27=0,"",VLOOKUP(M27,'Key 3'!$B$2:$F$29,5,FALSE))</f>
        <v>Stubborn</v>
      </c>
      <c r="H27" s="74"/>
      <c r="J27" s="75">
        <f t="shared" ref="J27:M29" si="10">IF(J28=0,0,IF(J28+0.25&gt;7.75,0,J28+0.25))</f>
        <v>6</v>
      </c>
      <c r="K27" s="75">
        <f t="shared" si="10"/>
        <v>7.75</v>
      </c>
      <c r="L27" s="75">
        <f t="shared" si="10"/>
        <v>4.5</v>
      </c>
      <c r="M27" s="75">
        <f t="shared" si="10"/>
        <v>2.5</v>
      </c>
    </row>
    <row r="28" spans="1:13" s="68" customFormat="1" ht="15.5" x14ac:dyDescent="0.35">
      <c r="A28" s="76" t="str">
        <f>IF(J28=0,"",VLOOKUP(J28,'Key 3'!$B$2:$F$29,2,FALSE))</f>
        <v>Decisive</v>
      </c>
      <c r="B28" s="77"/>
      <c r="C28" s="78" t="str">
        <f>IF(K28=0,"",VLOOKUP(K28,'Key 3'!$B$2:$F$29,3,FALSE))</f>
        <v>Gregarious</v>
      </c>
      <c r="D28" s="77"/>
      <c r="E28" s="79" t="str">
        <f>IF(L28=0,"",VLOOKUP(L28,'Key 3'!$B$2:$F$29,4,FALSE))</f>
        <v>Mobile</v>
      </c>
      <c r="F28" s="77"/>
      <c r="G28" s="80" t="str">
        <f>IF(M28=0,"",VLOOKUP(M28,'Key 3'!$B$2:$F$29,5,FALSE))</f>
        <v>Arbitrary</v>
      </c>
      <c r="H28" s="81"/>
      <c r="J28" s="82">
        <f t="shared" si="10"/>
        <v>5.75</v>
      </c>
      <c r="K28" s="82">
        <f t="shared" si="10"/>
        <v>7.5</v>
      </c>
      <c r="L28" s="82">
        <f t="shared" si="10"/>
        <v>4.25</v>
      </c>
      <c r="M28" s="82">
        <f t="shared" si="10"/>
        <v>2.25</v>
      </c>
    </row>
    <row r="29" spans="1:13" s="68" customFormat="1" ht="15.5" x14ac:dyDescent="0.35">
      <c r="A29" s="76" t="str">
        <f>IF(J29=0,"",VLOOKUP(J29,'Key 3'!$B$2:$F$29,2,FALSE))</f>
        <v>Inquisitive</v>
      </c>
      <c r="B29" s="77"/>
      <c r="C29" s="78" t="str">
        <f>IF(K29=0,"",VLOOKUP(K29,'Key 3'!$B$2:$F$29,3,FALSE))</f>
        <v>Persuasive</v>
      </c>
      <c r="D29" s="77"/>
      <c r="E29" s="79" t="str">
        <f>IF(L29=0,"",VLOOKUP(L29,'Key 3'!$B$2:$F$29,4,FALSE))</f>
        <v>Outgoing</v>
      </c>
      <c r="F29" s="77"/>
      <c r="G29" s="80" t="str">
        <f>IF(M29=0,"",VLOOKUP(M29,'Key 3'!$B$2:$F$29,5,FALSE))</f>
        <v>Rebellious</v>
      </c>
      <c r="H29" s="81"/>
      <c r="J29" s="82">
        <f>IF(J30=0,0,IF(J30+0.25&gt;7.75,0,J30+0.25))</f>
        <v>5.5</v>
      </c>
      <c r="K29" s="82">
        <f t="shared" si="10"/>
        <v>7.25</v>
      </c>
      <c r="L29" s="82">
        <f t="shared" si="10"/>
        <v>4</v>
      </c>
      <c r="M29" s="82">
        <f t="shared" si="10"/>
        <v>2</v>
      </c>
    </row>
    <row r="30" spans="1:13" s="67" customFormat="1" ht="18.5" x14ac:dyDescent="0.35">
      <c r="A30" s="83" t="str">
        <f>IF(J30=0,"",VLOOKUP(J30,'Key 3'!$B$2:$F$29,2,FALSE))</f>
        <v>Self-Assured</v>
      </c>
      <c r="B30" s="84"/>
      <c r="C30" s="85" t="str">
        <f>IF(K30=0,"",VLOOKUP(K30,'Key 3'!$B$2:$F$29,3,FALSE))</f>
        <v>Impulsive</v>
      </c>
      <c r="D30" s="84"/>
      <c r="E30" s="86" t="str">
        <f>IF(L30=0,"",VLOOKUP(L30,'Key 3'!$B$2:$F$29,4,FALSE))</f>
        <v>Alert</v>
      </c>
      <c r="F30" s="84"/>
      <c r="G30" s="87" t="str">
        <f>IF(M30=0,"",VLOOKUP(M30,'Key 3'!$B$2:$F$29,5,FALSE))</f>
        <v>Defiant</v>
      </c>
      <c r="J30" s="88">
        <f>C68</f>
        <v>5.25</v>
      </c>
      <c r="K30" s="88">
        <f>C69</f>
        <v>7</v>
      </c>
      <c r="L30" s="88">
        <f>C70</f>
        <v>3.75</v>
      </c>
      <c r="M30" s="88">
        <f>C71</f>
        <v>1.75</v>
      </c>
    </row>
    <row r="31" spans="1:13" s="68" customFormat="1" ht="15.5" x14ac:dyDescent="0.35">
      <c r="A31" s="76" t="str">
        <f>IF(J31=0,"",VLOOKUP(J31,'Key 3'!$B$2:$F$29,2,FALSE))</f>
        <v>Competitive</v>
      </c>
      <c r="B31" s="77"/>
      <c r="C31" s="78" t="str">
        <f>IF(K31=0,"",VLOOKUP(K31,'Key 3'!$B$2:$F$29,3,FALSE))</f>
        <v>Emotional</v>
      </c>
      <c r="D31" s="77"/>
      <c r="E31" s="79" t="str">
        <f>IF(L31=0,"",VLOOKUP(L31,'Key 3'!$B$2:$F$29,4,FALSE))</f>
        <v>Eager</v>
      </c>
      <c r="F31" s="77"/>
      <c r="G31" s="80" t="str">
        <f>IF(M31=0,"",VLOOKUP(M31,'Key 3'!$B$2:$F$29,5,FALSE))</f>
        <v>Obstinate</v>
      </c>
      <c r="H31" s="81"/>
      <c r="J31" s="82">
        <f>IF(J30-0.25&lt;1,0,J30-0.25)</f>
        <v>5</v>
      </c>
      <c r="K31" s="82">
        <f t="shared" ref="K31:M33" si="11">IF(K30-0.25&lt;1,0,K30-0.25)</f>
        <v>6.75</v>
      </c>
      <c r="L31" s="82">
        <f t="shared" si="11"/>
        <v>3.5</v>
      </c>
      <c r="M31" s="82">
        <f t="shared" si="11"/>
        <v>1.5</v>
      </c>
    </row>
    <row r="32" spans="1:13" s="68" customFormat="1" ht="15.5" x14ac:dyDescent="0.35">
      <c r="A32" s="76" t="str">
        <f>IF(J32=0,"",VLOOKUP(J32,'Key 3'!$B$2:$F$29,2,FALSE))</f>
        <v>Quick</v>
      </c>
      <c r="B32" s="77"/>
      <c r="C32" s="78" t="str">
        <f>IF(K32=0,"",VLOOKUP(K32,'Key 3'!$B$2:$F$29,3,FALSE))</f>
        <v>Self Promoting</v>
      </c>
      <c r="D32" s="77"/>
      <c r="E32" s="79" t="str">
        <f>IF(L32=0,"",VLOOKUP(L32,'Key 3'!$B$2:$F$29,4,FALSE))</f>
        <v>Critical</v>
      </c>
      <c r="F32" s="77"/>
      <c r="G32" s="80" t="str">
        <f>IF(M32=0,"",VLOOKUP(M32,'Key 3'!$B$2:$F$29,5,FALSE))</f>
        <v>Tactless</v>
      </c>
      <c r="H32" s="81"/>
      <c r="J32" s="82">
        <f t="shared" ref="J32:J33" si="12">IF(J31-0.25&lt;1,0,J31-0.25)</f>
        <v>4.75</v>
      </c>
      <c r="K32" s="82">
        <f t="shared" si="11"/>
        <v>6.5</v>
      </c>
      <c r="L32" s="82">
        <f t="shared" si="11"/>
        <v>3.25</v>
      </c>
      <c r="M32" s="82">
        <f t="shared" si="11"/>
        <v>1.25</v>
      </c>
    </row>
    <row r="33" spans="1:13" s="66" customFormat="1" ht="13" x14ac:dyDescent="0.3">
      <c r="A33" s="69" t="str">
        <f>IF(J33=0,"",VLOOKUP(J33,'Key 3'!$B$2:$F$29,2,FALSE))</f>
        <v>Self Reliant</v>
      </c>
      <c r="B33" s="70"/>
      <c r="C33" s="71" t="str">
        <f>IF(K33=0,"",VLOOKUP(K33,'Key 3'!$B$2:$F$29,3,FALSE))</f>
        <v>Trusting</v>
      </c>
      <c r="D33" s="70"/>
      <c r="E33" s="72" t="str">
        <f>IF(L33=0,"",VLOOKUP(L33,'Key 3'!$B$2:$F$29,4,FALSE))</f>
        <v>Discontented</v>
      </c>
      <c r="F33" s="70"/>
      <c r="G33" s="73" t="str">
        <f>IF(M33=0,"",VLOOKUP(M33,'Key 3'!$B$2:$F$29,5,FALSE))</f>
        <v>Sarcastic</v>
      </c>
      <c r="H33" s="74"/>
      <c r="J33" s="89">
        <f t="shared" si="12"/>
        <v>4.5</v>
      </c>
      <c r="K33" s="89">
        <f t="shared" si="11"/>
        <v>6.25</v>
      </c>
      <c r="L33" s="89">
        <f t="shared" si="11"/>
        <v>3</v>
      </c>
      <c r="M33" s="89">
        <f t="shared" si="11"/>
        <v>1</v>
      </c>
    </row>
    <row r="34" spans="1:13" s="91" customFormat="1" ht="28.5" x14ac:dyDescent="0.35">
      <c r="A34" s="127" t="s">
        <v>447</v>
      </c>
      <c r="B34" s="127"/>
      <c r="C34" s="127"/>
      <c r="D34" s="127"/>
      <c r="E34" s="127"/>
      <c r="F34" s="127"/>
      <c r="G34" s="127"/>
      <c r="H34" s="90"/>
      <c r="I34" s="10"/>
      <c r="J34" s="10"/>
    </row>
    <row r="35" spans="1:13" s="63" customFormat="1" ht="23.5" x14ac:dyDescent="0.55000000000000004">
      <c r="A35" s="92" t="s">
        <v>157</v>
      </c>
      <c r="B35" s="93"/>
      <c r="C35" s="94" t="s">
        <v>158</v>
      </c>
      <c r="D35" s="93"/>
      <c r="E35" s="95" t="s">
        <v>159</v>
      </c>
      <c r="F35" s="93"/>
      <c r="G35" s="96" t="s">
        <v>160</v>
      </c>
      <c r="H35" s="90"/>
    </row>
    <row r="36" spans="1:13" s="66" customFormat="1" x14ac:dyDescent="0.3">
      <c r="A36" s="69" t="str">
        <f>IF(J36=0,"",VLOOKUP(J36,'Key 3'!$B$2:$F$29,2,FALSE))</f>
        <v>Self Reliant</v>
      </c>
      <c r="B36" s="70"/>
      <c r="C36" s="71" t="str">
        <f>IF(K36=0,"",VLOOKUP(K36,'Key 3'!$B$2:$F$29,3,FALSE))</f>
        <v/>
      </c>
      <c r="D36" s="70"/>
      <c r="E36" s="72" t="str">
        <f>IF(L36=0,"",VLOOKUP(L36,'Key 3'!$B$2:$F$29,4,FALSE))</f>
        <v>Stable</v>
      </c>
      <c r="F36" s="70"/>
      <c r="G36" s="73" t="str">
        <f>IF(M36=0,"",VLOOKUP(M36,'Key 3'!$B$2:$F$29,5,FALSE))</f>
        <v>Stubborn</v>
      </c>
      <c r="H36" s="74"/>
      <c r="J36" s="75">
        <f t="shared" ref="J36:M38" si="13">IF(J37=0,0,IF(J37+0.25&gt;7.75,0,J37+0.25))</f>
        <v>4.5</v>
      </c>
      <c r="K36" s="75">
        <f t="shared" si="13"/>
        <v>0</v>
      </c>
      <c r="L36" s="75">
        <f t="shared" si="13"/>
        <v>4.5</v>
      </c>
      <c r="M36" s="75">
        <f t="shared" si="13"/>
        <v>2.5</v>
      </c>
    </row>
    <row r="37" spans="1:13" s="68" customFormat="1" ht="15.5" x14ac:dyDescent="0.35">
      <c r="A37" s="76" t="str">
        <f>IF(J37=0,"",VLOOKUP(J37,'Key 3'!$B$2:$F$29,2,FALSE))</f>
        <v>Calculated Risk Taker</v>
      </c>
      <c r="B37" s="77"/>
      <c r="C37" s="78" t="str">
        <f>IF(K37=0,"",VLOOKUP(K37,'Key 3'!$B$2:$F$29,3,FALSE))</f>
        <v>Enthusiastic</v>
      </c>
      <c r="D37" s="77"/>
      <c r="E37" s="79" t="str">
        <f>IF(L37=0,"",VLOOKUP(L37,'Key 3'!$B$2:$F$29,4,FALSE))</f>
        <v>Mobile</v>
      </c>
      <c r="F37" s="77"/>
      <c r="G37" s="80" t="str">
        <f>IF(M37=0,"",VLOOKUP(M37,'Key 3'!$B$2:$F$29,5,FALSE))</f>
        <v>Arbitrary</v>
      </c>
      <c r="H37" s="81"/>
      <c r="J37" s="82">
        <f t="shared" si="13"/>
        <v>4.25</v>
      </c>
      <c r="K37" s="82">
        <f t="shared" si="13"/>
        <v>7.75</v>
      </c>
      <c r="L37" s="82">
        <f t="shared" si="13"/>
        <v>4.25</v>
      </c>
      <c r="M37" s="82">
        <f t="shared" si="13"/>
        <v>2.25</v>
      </c>
    </row>
    <row r="38" spans="1:13" s="68" customFormat="1" ht="15.5" x14ac:dyDescent="0.35">
      <c r="A38" s="76" t="str">
        <f>IF(J38=0,"",VLOOKUP(J38,'Key 3'!$B$2:$F$29,2,FALSE))</f>
        <v>Self Critical</v>
      </c>
      <c r="B38" s="77"/>
      <c r="C38" s="78" t="str">
        <f>IF(K38=0,"",VLOOKUP(K38,'Key 3'!$B$2:$F$29,3,FALSE))</f>
        <v>Gregarious</v>
      </c>
      <c r="D38" s="77"/>
      <c r="E38" s="79" t="str">
        <f>IF(L38=0,"",VLOOKUP(L38,'Key 3'!$B$2:$F$29,4,FALSE))</f>
        <v>Outgoing</v>
      </c>
      <c r="F38" s="77"/>
      <c r="G38" s="80" t="str">
        <f>IF(M38=0,"",VLOOKUP(M38,'Key 3'!$B$2:$F$29,5,FALSE))</f>
        <v>Rebellious</v>
      </c>
      <c r="H38" s="81"/>
      <c r="J38" s="82">
        <f>IF(J39=0,0,IF(J39+0.25&gt;7.75,0,J39+0.25))</f>
        <v>4</v>
      </c>
      <c r="K38" s="82">
        <f t="shared" si="13"/>
        <v>7.5</v>
      </c>
      <c r="L38" s="82">
        <f t="shared" si="13"/>
        <v>4</v>
      </c>
      <c r="M38" s="82">
        <f t="shared" si="13"/>
        <v>2</v>
      </c>
    </row>
    <row r="39" spans="1:13" s="67" customFormat="1" ht="18.5" x14ac:dyDescent="0.35">
      <c r="A39" s="83" t="str">
        <f>IF(J39=0,"",VLOOKUP(J39,'Key 3'!$B$2:$F$29,2,FALSE))</f>
        <v>Unassuming</v>
      </c>
      <c r="B39" s="84"/>
      <c r="C39" s="85" t="str">
        <f>IF(K39=0,"",VLOOKUP(K39,'Key 3'!$B$2:$F$29,3,FALSE))</f>
        <v>Persuasive</v>
      </c>
      <c r="D39" s="84"/>
      <c r="E39" s="86" t="str">
        <f>IF(L39=0,"",VLOOKUP(L39,'Key 3'!$B$2:$F$29,4,FALSE))</f>
        <v>Alert</v>
      </c>
      <c r="F39" s="84"/>
      <c r="G39" s="87" t="str">
        <f>IF(M39=0,"",VLOOKUP(M39,'Key 3'!$B$2:$F$29,5,FALSE))</f>
        <v>Defiant</v>
      </c>
      <c r="J39" s="88">
        <f>D68</f>
        <v>3.75</v>
      </c>
      <c r="K39" s="88">
        <f>D69</f>
        <v>7.25</v>
      </c>
      <c r="L39" s="88">
        <f>D70</f>
        <v>3.75</v>
      </c>
      <c r="M39" s="88">
        <f>D71</f>
        <v>1.75</v>
      </c>
    </row>
    <row r="40" spans="1:13" s="68" customFormat="1" ht="15.5" x14ac:dyDescent="0.35">
      <c r="A40" s="76" t="str">
        <f>IF(J40=0,"",VLOOKUP(J40,'Key 3'!$B$2:$F$29,2,FALSE))</f>
        <v>Self Effacing</v>
      </c>
      <c r="B40" s="77"/>
      <c r="C40" s="78" t="str">
        <f>IF(K40=0,"",VLOOKUP(K40,'Key 3'!$B$2:$F$29,3,FALSE))</f>
        <v>Impulsive</v>
      </c>
      <c r="D40" s="77"/>
      <c r="E40" s="79" t="str">
        <f>IF(L40=0,"",VLOOKUP(L40,'Key 3'!$B$2:$F$29,4,FALSE))</f>
        <v>Eager</v>
      </c>
      <c r="F40" s="77"/>
      <c r="G40" s="80" t="str">
        <f>IF(M40=0,"",VLOOKUP(M40,'Key 3'!$B$2:$F$29,5,FALSE))</f>
        <v>Obstinate</v>
      </c>
      <c r="H40" s="81"/>
      <c r="J40" s="82">
        <f>IF(J39-0.25&lt;1,0,J39-0.25)</f>
        <v>3.5</v>
      </c>
      <c r="K40" s="82">
        <f t="shared" ref="K40:M40" si="14">IF(K39-0.25&lt;1,0,K39-0.25)</f>
        <v>7</v>
      </c>
      <c r="L40" s="82">
        <f t="shared" si="14"/>
        <v>3.5</v>
      </c>
      <c r="M40" s="82">
        <f t="shared" si="14"/>
        <v>1.5</v>
      </c>
    </row>
    <row r="41" spans="1:13" s="68" customFormat="1" ht="15.5" x14ac:dyDescent="0.35">
      <c r="A41" s="76" t="str">
        <f>IF(J41=0,"",VLOOKUP(J41,'Key 3'!$B$2:$F$29,2,FALSE))</f>
        <v>Realistic</v>
      </c>
      <c r="B41" s="77"/>
      <c r="C41" s="78" t="str">
        <f>IF(K41=0,"",VLOOKUP(K41,'Key 3'!$B$2:$F$29,3,FALSE))</f>
        <v>Emotional</v>
      </c>
      <c r="D41" s="77"/>
      <c r="E41" s="79" t="str">
        <f>IF(L41=0,"",VLOOKUP(L41,'Key 3'!$B$2:$F$29,4,FALSE))</f>
        <v>Critical</v>
      </c>
      <c r="F41" s="77"/>
      <c r="G41" s="80" t="str">
        <f>IF(M41=0,"",VLOOKUP(M41,'Key 3'!$B$2:$F$29,5,FALSE))</f>
        <v>Tactless</v>
      </c>
      <c r="H41" s="81"/>
      <c r="J41" s="82">
        <f t="shared" ref="J41:M42" si="15">IF(J40-0.25&lt;1,0,J40-0.25)</f>
        <v>3.25</v>
      </c>
      <c r="K41" s="82">
        <f t="shared" si="15"/>
        <v>6.75</v>
      </c>
      <c r="L41" s="82">
        <f t="shared" si="15"/>
        <v>3.25</v>
      </c>
      <c r="M41" s="82">
        <f t="shared" si="15"/>
        <v>1.25</v>
      </c>
    </row>
    <row r="42" spans="1:13" s="66" customFormat="1" ht="13" x14ac:dyDescent="0.3">
      <c r="A42" s="69" t="str">
        <f>IF(J42=0,"",VLOOKUP(J42,'Key 3'!$B$2:$F$29,2,FALSE))</f>
        <v>Weighs Pros and Cons</v>
      </c>
      <c r="B42" s="70"/>
      <c r="C42" s="71" t="str">
        <f>IF(K42=0,"",VLOOKUP(K42,'Key 3'!$B$2:$F$29,3,FALSE))</f>
        <v>Self Promoting</v>
      </c>
      <c r="D42" s="70"/>
      <c r="E42" s="72" t="str">
        <f>IF(L42=0,"",VLOOKUP(L42,'Key 3'!$B$2:$F$29,4,FALSE))</f>
        <v>Discontented</v>
      </c>
      <c r="F42" s="70"/>
      <c r="G42" s="73" t="str">
        <f>IF(M42=0,"",VLOOKUP(M42,'Key 3'!$B$2:$F$29,5,FALSE))</f>
        <v>Sarcastic</v>
      </c>
      <c r="H42" s="74"/>
      <c r="J42" s="89">
        <f t="shared" si="15"/>
        <v>3</v>
      </c>
      <c r="K42" s="89">
        <f t="shared" si="15"/>
        <v>6.5</v>
      </c>
      <c r="L42" s="89">
        <f t="shared" si="15"/>
        <v>3</v>
      </c>
      <c r="M42" s="89">
        <f t="shared" si="15"/>
        <v>1</v>
      </c>
    </row>
    <row r="43" spans="1:13" ht="44.5" customHeight="1" x14ac:dyDescent="0.65">
      <c r="A43" s="129" t="s">
        <v>448</v>
      </c>
      <c r="B43" s="129"/>
      <c r="C43" s="129"/>
      <c r="D43" s="129"/>
      <c r="E43" s="129"/>
      <c r="F43" s="129"/>
      <c r="G43" s="129"/>
      <c r="H43" s="61"/>
      <c r="I43" s="8"/>
      <c r="J43" s="8"/>
    </row>
    <row r="44" spans="1:13" ht="14.15" customHeight="1" x14ac:dyDescent="0.35">
      <c r="A44" s="32"/>
      <c r="B44" s="32"/>
      <c r="C44" s="31"/>
      <c r="D44" s="31"/>
      <c r="E44" s="31"/>
      <c r="F44" s="31"/>
      <c r="G44" s="31"/>
      <c r="H44" s="31"/>
      <c r="I44" s="8"/>
      <c r="J44" s="8"/>
    </row>
    <row r="45" spans="1:13" s="48" customFormat="1" ht="118.5" customHeight="1" x14ac:dyDescent="0.35">
      <c r="A45" s="45"/>
      <c r="B45" s="45"/>
      <c r="C45" s="118" t="str">
        <f>VLOOKUP($B$57,'Personality Types'!B:F,5,0)</f>
        <v>Relating to others is what a High-I (highly Influential person) does best. They are open to others and confident in their own social abilities, allowing them to interact positively in almost any situation. Their strong and evident confidence, coupled with their genuine interest in the ideas and especially feelings of other people, are often found charming by those around them.</v>
      </c>
      <c r="D45" s="118"/>
      <c r="E45" s="118"/>
      <c r="F45" s="118"/>
      <c r="G45" s="118"/>
      <c r="H45" s="46"/>
      <c r="I45" s="47"/>
      <c r="J45" s="47"/>
    </row>
    <row r="46" spans="1:13" ht="18" customHeight="1" x14ac:dyDescent="0.5">
      <c r="A46" s="110" t="s">
        <v>449</v>
      </c>
      <c r="B46" s="110"/>
      <c r="C46" s="118"/>
      <c r="D46" s="118"/>
      <c r="E46" s="118"/>
      <c r="F46" s="118"/>
      <c r="G46" s="118"/>
    </row>
    <row r="47" spans="1:13" ht="38.15" customHeight="1" x14ac:dyDescent="0.5">
      <c r="A47" s="39"/>
      <c r="B47" s="55"/>
      <c r="C47" s="118"/>
      <c r="D47" s="118"/>
      <c r="E47" s="118"/>
      <c r="F47" s="118"/>
      <c r="G47" s="118"/>
    </row>
    <row r="48" spans="1:13" ht="108.65" customHeight="1" x14ac:dyDescent="0.35">
      <c r="A48" s="124" t="str">
        <f>VLOOKUP($B$57,'Personality Types'!B:G,6,0)</f>
        <v>From the above, it will be no surprise that a High-I's most distinct abilities lie in the area of communication. They are strong communicators, possessing the assertiveness to drive home a point of view, but also the intuitive qualities to understand others' perspectives and adapt to meet new situations.</v>
      </c>
      <c r="B48" s="124"/>
      <c r="C48" s="124"/>
      <c r="D48" s="124"/>
      <c r="E48" s="124"/>
      <c r="F48" s="6"/>
    </row>
    <row r="49" spans="1:14" ht="20.149999999999999" customHeight="1" x14ac:dyDescent="0.5">
      <c r="A49" s="124"/>
      <c r="B49" s="124"/>
      <c r="C49" s="124"/>
      <c r="D49" s="124"/>
      <c r="E49" s="124"/>
      <c r="F49" s="123" t="s">
        <v>450</v>
      </c>
      <c r="G49" s="123"/>
      <c r="J49" s="37"/>
      <c r="K49" s="37"/>
      <c r="L49" s="37"/>
      <c r="M49" s="37"/>
      <c r="N49" s="37"/>
    </row>
    <row r="50" spans="1:14" ht="65.5" customHeight="1" x14ac:dyDescent="0.35">
      <c r="A50" s="124"/>
      <c r="B50" s="124"/>
      <c r="C50" s="124"/>
      <c r="D50" s="124"/>
      <c r="E50" s="124"/>
      <c r="J50" s="37"/>
      <c r="K50" s="37"/>
      <c r="L50" s="37"/>
      <c r="M50" s="37"/>
      <c r="N50" s="37"/>
    </row>
    <row r="51" spans="1:14" ht="116.5" customHeight="1" x14ac:dyDescent="0.35">
      <c r="A51" s="32"/>
      <c r="B51" s="32"/>
      <c r="C51" s="126" t="str">
        <f>VLOOKUP($B$57,'Personality Types'!B:H,7,0)</f>
        <v>Highly Influential individuals are motivated by relations with others. Specifically, they need to feel accepted by those around them, and react badly if they perceive themselves to be rejected or disliked. Praise and approval make a strong impression on them, and they will sometimes go to great lengths to achieve this kind of reaction from other people.
Especially important to this type of person are the opinions and reactions of their particularly close friends. When a High-I develops very close ties with somebody, that person becomes part of their 'Influence Group', as it is known. Their actions will often be designed to improve and extend relations within this group, even to the extent of alienating people who are not part of this circle. This factor can make highly Influential characters appear unpredictable at times.</v>
      </c>
      <c r="D51" s="126"/>
      <c r="E51" s="126"/>
      <c r="F51" s="126"/>
      <c r="G51" s="126"/>
      <c r="H51" s="38"/>
    </row>
    <row r="52" spans="1:14" ht="21" x14ac:dyDescent="0.5">
      <c r="A52" s="125" t="s">
        <v>451</v>
      </c>
      <c r="B52" s="125"/>
      <c r="C52" s="126"/>
      <c r="D52" s="126"/>
      <c r="E52" s="126"/>
      <c r="F52" s="126"/>
      <c r="G52" s="126"/>
    </row>
    <row r="53" spans="1:14" ht="56.5" customHeight="1" x14ac:dyDescent="0.5">
      <c r="A53" s="39"/>
      <c r="B53" s="55"/>
      <c r="C53" s="126"/>
      <c r="D53" s="126"/>
      <c r="E53" s="126"/>
      <c r="F53" s="126"/>
      <c r="G53" s="126"/>
    </row>
    <row r="54" spans="1:14" ht="33.5" x14ac:dyDescent="0.75">
      <c r="A54" s="100" t="s">
        <v>452</v>
      </c>
      <c r="B54" s="100"/>
      <c r="C54" s="100"/>
      <c r="D54" s="100"/>
      <c r="E54" s="100"/>
      <c r="F54" s="100"/>
      <c r="G54" s="100"/>
    </row>
    <row r="56" spans="1:14" x14ac:dyDescent="0.35">
      <c r="A56" t="s">
        <v>453</v>
      </c>
      <c r="B56" s="10" t="s">
        <v>281</v>
      </c>
      <c r="F56" s="14" t="str">
        <f>CONCATENATE("Result-",B56)</f>
        <v>Result-Natasha Bakthula</v>
      </c>
    </row>
    <row r="57" spans="1:14" x14ac:dyDescent="0.35">
      <c r="A57" t="s">
        <v>454</v>
      </c>
      <c r="B57" s="10" t="s">
        <v>486</v>
      </c>
    </row>
    <row r="59" spans="1:14" x14ac:dyDescent="0.35">
      <c r="A59" s="40" t="s">
        <v>456</v>
      </c>
      <c r="B59" s="56" t="s">
        <v>1</v>
      </c>
      <c r="C59" s="56" t="s">
        <v>2</v>
      </c>
      <c r="D59" s="56" t="s">
        <v>457</v>
      </c>
      <c r="F59" s="121" t="s">
        <v>458</v>
      </c>
      <c r="G59" s="121"/>
    </row>
    <row r="60" spans="1:14" x14ac:dyDescent="0.35">
      <c r="A60" t="s">
        <v>13</v>
      </c>
      <c r="B60" s="10">
        <f>VLOOKUP($B$56,'Response Received'!$B$4:$DV$992,117,0)</f>
        <v>1</v>
      </c>
      <c r="C60" s="10">
        <f>VLOOKUP($B$56,'Response Received'!$B$4:$DV$992,122,0)</f>
        <v>9</v>
      </c>
      <c r="D60" s="10">
        <f>B60-C60</f>
        <v>-8</v>
      </c>
      <c r="F60" s="121"/>
      <c r="G60" s="121"/>
    </row>
    <row r="61" spans="1:14" x14ac:dyDescent="0.35">
      <c r="A61" t="s">
        <v>154</v>
      </c>
      <c r="B61" s="10">
        <f>VLOOKUP($B$56,'Response Received'!$B$4:$DV$992,116,0)</f>
        <v>15</v>
      </c>
      <c r="C61" s="10">
        <f>VLOOKUP($B$56,'Response Received'!$B$4:$DV$992,121,0)</f>
        <v>2</v>
      </c>
      <c r="D61" s="10">
        <f t="shared" ref="D61:D63" si="16">B61-C61</f>
        <v>13</v>
      </c>
      <c r="F61" s="121"/>
      <c r="G61" s="121"/>
    </row>
    <row r="62" spans="1:14" x14ac:dyDescent="0.35">
      <c r="A62" t="s">
        <v>94</v>
      </c>
      <c r="B62" s="10">
        <f>VLOOKUP($B$56,'Response Received'!$B$4:$DV$992,119,0)</f>
        <v>7</v>
      </c>
      <c r="C62" s="10">
        <f>VLOOKUP($B$56,'Response Received'!$B$4:$DV$992,124,0)</f>
        <v>5</v>
      </c>
      <c r="D62" s="10">
        <f t="shared" si="16"/>
        <v>2</v>
      </c>
      <c r="F62" s="121"/>
      <c r="G62" s="121"/>
    </row>
    <row r="63" spans="1:14" x14ac:dyDescent="0.35">
      <c r="A63" t="s">
        <v>11</v>
      </c>
      <c r="B63" s="10">
        <f>VLOOKUP($B$56,'Response Received'!$B$4:$DV$992,118,0)</f>
        <v>3</v>
      </c>
      <c r="C63" s="10">
        <f>VLOOKUP($B$56,'Response Received'!$B$4:$DV$992,123,0)</f>
        <v>12</v>
      </c>
      <c r="D63" s="10">
        <f t="shared" si="16"/>
        <v>-9</v>
      </c>
      <c r="F63" s="121"/>
      <c r="G63" s="121"/>
    </row>
    <row r="64" spans="1:14" x14ac:dyDescent="0.35">
      <c r="A64" s="41" t="s">
        <v>13</v>
      </c>
      <c r="B64" s="57">
        <f>VLOOKUP(B60,'Key 2'!$A$3:$E$31,2,)</f>
        <v>5</v>
      </c>
      <c r="C64" s="57">
        <f>VLOOKUP(C60,'Key 2'!$G$3:$K$31,2,)</f>
        <v>18</v>
      </c>
      <c r="D64" s="57">
        <f>VLOOKUP(D60,'Key 2'!$M$3:$Q$58,2,)</f>
        <v>12</v>
      </c>
      <c r="F64" s="121"/>
      <c r="G64" s="121"/>
    </row>
    <row r="65" spans="1:7" x14ac:dyDescent="0.35">
      <c r="A65" s="41" t="s">
        <v>154</v>
      </c>
      <c r="B65" s="57">
        <f>VLOOKUP(B61,'Key 2'!$A$3:$E$31,2,)</f>
        <v>26.400000000000006</v>
      </c>
      <c r="C65" s="57">
        <f>VLOOKUP(C61,'Key 2'!$G$3:$K$31,3,)</f>
        <v>25</v>
      </c>
      <c r="D65" s="57">
        <f>VLOOKUP(D61,'Key 2'!$M$3:$Q$58,3,)</f>
        <v>26.125</v>
      </c>
      <c r="F65" s="121"/>
      <c r="G65" s="121"/>
    </row>
    <row r="66" spans="1:7" x14ac:dyDescent="0.35">
      <c r="A66" s="41" t="s">
        <v>94</v>
      </c>
      <c r="B66" s="57">
        <f>VLOOKUP(B62,'Key 2'!$A$3:$E$31,2,)</f>
        <v>20</v>
      </c>
      <c r="C66" s="57">
        <f>VLOOKUP(C62,'Key 2'!$G$3:$K$31,4,)</f>
        <v>12</v>
      </c>
      <c r="D66" s="57">
        <f>VLOOKUP(D62,'Key 2'!$M$3:$Q$58,4,)</f>
        <v>12</v>
      </c>
      <c r="F66" s="121"/>
      <c r="G66" s="121"/>
    </row>
    <row r="67" spans="1:7" x14ac:dyDescent="0.35">
      <c r="A67" s="41" t="s">
        <v>11</v>
      </c>
      <c r="B67" s="57">
        <f>VLOOKUP(B63,'Key 2'!$A$3:$E$31,2,)</f>
        <v>12</v>
      </c>
      <c r="C67" s="57">
        <f>VLOOKUP(C63,'Key 2'!$G$3:$K$31,5,)</f>
        <v>4</v>
      </c>
      <c r="D67" s="57">
        <f>VLOOKUP(D63,'Key 2'!$M$3:$Q$58,5,)</f>
        <v>4</v>
      </c>
      <c r="F67" s="121"/>
      <c r="G67" s="121"/>
    </row>
    <row r="68" spans="1:7" x14ac:dyDescent="0.35">
      <c r="A68" s="53" t="s">
        <v>13</v>
      </c>
      <c r="B68" s="58">
        <f>VLOOKUP(INT(B64),'Key 3'!$A$2:$B$29,2,FALSE)</f>
        <v>2</v>
      </c>
      <c r="C68" s="58">
        <f>VLOOKUP(INT(C64),'Key 3'!$A$2:$B$29,2,FALSE)</f>
        <v>5.25</v>
      </c>
      <c r="D68" s="58">
        <f>VLOOKUP(INT(D64),'Key 3'!$A$2:$B$29,2,FALSE)</f>
        <v>3.75</v>
      </c>
      <c r="F68" s="121"/>
      <c r="G68" s="121"/>
    </row>
    <row r="69" spans="1:7" x14ac:dyDescent="0.35">
      <c r="A69" s="53" t="s">
        <v>154</v>
      </c>
      <c r="B69" s="58">
        <f>VLOOKUP(INT(B65),'Key 3'!$A$2:$B$29,2,FALSE)</f>
        <v>7.25</v>
      </c>
      <c r="C69" s="58">
        <f>VLOOKUP(INT(C65),'Key 3'!$A$2:$B$29,2,FALSE)</f>
        <v>7</v>
      </c>
      <c r="D69" s="58">
        <f>VLOOKUP(INT(D65),'Key 3'!$A$2:$B$29,2,FALSE)</f>
        <v>7.25</v>
      </c>
      <c r="F69" s="121"/>
      <c r="G69" s="121"/>
    </row>
    <row r="70" spans="1:7" x14ac:dyDescent="0.35">
      <c r="A70" s="53" t="s">
        <v>94</v>
      </c>
      <c r="B70" s="58">
        <f>VLOOKUP(INT(B66),'Key 3'!$A$2:$B$29,2,FALSE)</f>
        <v>5.75</v>
      </c>
      <c r="C70" s="58">
        <f>VLOOKUP(INT(C66),'Key 3'!$A$2:$B$29,2,FALSE)</f>
        <v>3.75</v>
      </c>
      <c r="D70" s="58">
        <f>VLOOKUP(INT(D66),'Key 3'!$A$2:$B$29,2,FALSE)</f>
        <v>3.75</v>
      </c>
      <c r="F70" s="121"/>
      <c r="G70" s="121"/>
    </row>
    <row r="71" spans="1:7" x14ac:dyDescent="0.35">
      <c r="A71" s="53" t="s">
        <v>11</v>
      </c>
      <c r="B71" s="58">
        <f>VLOOKUP(INT(B67),'Key 3'!$A$2:$B$29,2,FALSE)</f>
        <v>3.75</v>
      </c>
      <c r="C71" s="58">
        <f>VLOOKUP(INT(C67),'Key 3'!$A$2:$B$29,2,FALSE)</f>
        <v>1.75</v>
      </c>
      <c r="D71" s="58">
        <f>VLOOKUP(INT(D67),'Key 3'!$A$2:$B$29,2,FALSE)</f>
        <v>1.75</v>
      </c>
      <c r="F71" s="121"/>
      <c r="G71" s="121"/>
    </row>
    <row r="72" spans="1:7" ht="40.5" customHeight="1" x14ac:dyDescent="0.35">
      <c r="B72" s="54"/>
      <c r="C72" s="54"/>
      <c r="D72" s="54"/>
      <c r="F72" s="121"/>
      <c r="G72" s="121"/>
    </row>
    <row r="73" spans="1:7" ht="33.5" x14ac:dyDescent="0.75">
      <c r="A73" s="100" t="s">
        <v>459</v>
      </c>
      <c r="B73" s="100"/>
      <c r="C73" s="100"/>
      <c r="D73" s="100"/>
      <c r="E73" s="100"/>
      <c r="F73" s="100"/>
      <c r="G73" s="100"/>
    </row>
    <row r="74" spans="1:7" ht="20.5" customHeight="1" x14ac:dyDescent="0.75">
      <c r="A74" s="43"/>
      <c r="B74" s="59"/>
      <c r="C74" s="59"/>
      <c r="D74" s="59"/>
      <c r="E74" s="43"/>
      <c r="F74" s="43"/>
      <c r="G74" s="43"/>
    </row>
    <row r="75" spans="1:7" ht="276.64999999999998" customHeight="1" x14ac:dyDescent="0.35">
      <c r="B75" s="54"/>
      <c r="C75" s="54"/>
      <c r="D75" s="54"/>
      <c r="F75" s="119" t="s">
        <v>576</v>
      </c>
      <c r="G75" s="119"/>
    </row>
    <row r="76" spans="1:7" ht="33.5" x14ac:dyDescent="0.75">
      <c r="A76" s="100" t="s">
        <v>460</v>
      </c>
      <c r="B76" s="100"/>
      <c r="C76" s="100"/>
      <c r="D76" s="100"/>
      <c r="E76" s="100"/>
      <c r="F76" s="100"/>
      <c r="G76" s="100"/>
    </row>
    <row r="77" spans="1:7" x14ac:dyDescent="0.35">
      <c r="B77" s="54"/>
      <c r="C77" s="54"/>
      <c r="D77" s="54"/>
    </row>
    <row r="78" spans="1:7" ht="128.5" customHeight="1" x14ac:dyDescent="0.35">
      <c r="B78" s="54"/>
      <c r="C78" s="54"/>
      <c r="D78" s="54"/>
    </row>
    <row r="79" spans="1:7" ht="26.5" customHeight="1" x14ac:dyDescent="0.35">
      <c r="A79" s="12" t="s">
        <v>461</v>
      </c>
      <c r="B79" s="60" t="s">
        <v>462</v>
      </c>
      <c r="C79" s="60" t="s">
        <v>463</v>
      </c>
      <c r="D79" s="60" t="s">
        <v>464</v>
      </c>
      <c r="E79" s="12" t="s">
        <v>465</v>
      </c>
      <c r="F79" s="12" t="s">
        <v>466</v>
      </c>
      <c r="G79" s="12" t="s">
        <v>467</v>
      </c>
    </row>
    <row r="80" spans="1:7" ht="36.65" customHeight="1" x14ac:dyDescent="0.35">
      <c r="A80" s="12"/>
      <c r="B80" s="60"/>
      <c r="C80" s="60"/>
      <c r="D80" s="60"/>
      <c r="E80" s="12"/>
      <c r="F80" s="12"/>
      <c r="G80" s="12"/>
    </row>
    <row r="81" spans="1:7" ht="131.5" customHeight="1" x14ac:dyDescent="0.35">
      <c r="B81" s="54"/>
      <c r="C81" s="54"/>
      <c r="D81" s="54"/>
    </row>
    <row r="82" spans="1:7" ht="37.5" customHeight="1" x14ac:dyDescent="0.35">
      <c r="A82" s="12" t="s">
        <v>468</v>
      </c>
      <c r="B82" s="60" t="s">
        <v>469</v>
      </c>
      <c r="C82" s="60" t="s">
        <v>470</v>
      </c>
      <c r="D82" s="60" t="s">
        <v>471</v>
      </c>
      <c r="E82" s="12" t="s">
        <v>472</v>
      </c>
      <c r="F82" s="12" t="s">
        <v>473</v>
      </c>
      <c r="G82" s="12" t="s">
        <v>474</v>
      </c>
    </row>
    <row r="83" spans="1:7" x14ac:dyDescent="0.35">
      <c r="A83" s="13"/>
      <c r="B83" s="60"/>
      <c r="C83" s="60"/>
      <c r="D83" s="60"/>
      <c r="E83" s="12"/>
      <c r="F83" s="12"/>
      <c r="G83" s="12"/>
    </row>
  </sheetData>
  <mergeCells count="34">
    <mergeCell ref="A1:G1"/>
    <mergeCell ref="A73:G73"/>
    <mergeCell ref="F59:G72"/>
    <mergeCell ref="A8:G8"/>
    <mergeCell ref="F49:G49"/>
    <mergeCell ref="A48:E50"/>
    <mergeCell ref="A52:B52"/>
    <mergeCell ref="C51:G53"/>
    <mergeCell ref="A25:G25"/>
    <mergeCell ref="A34:G34"/>
    <mergeCell ref="A9:G9"/>
    <mergeCell ref="A43:G43"/>
    <mergeCell ref="A3:G3"/>
    <mergeCell ref="A7:B7"/>
    <mergeCell ref="C7:G7"/>
    <mergeCell ref="A6:B6"/>
    <mergeCell ref="C6:G6"/>
    <mergeCell ref="A4:G4"/>
    <mergeCell ref="A5:G5"/>
    <mergeCell ref="A76:G76"/>
    <mergeCell ref="A54:G54"/>
    <mergeCell ref="A10:G10"/>
    <mergeCell ref="A15:C15"/>
    <mergeCell ref="E15:G15"/>
    <mergeCell ref="E12:G12"/>
    <mergeCell ref="A11:C11"/>
    <mergeCell ref="E11:G11"/>
    <mergeCell ref="E14:G14"/>
    <mergeCell ref="A14:C14"/>
    <mergeCell ref="A12:C12"/>
    <mergeCell ref="A46:B46"/>
    <mergeCell ref="A16:G16"/>
    <mergeCell ref="C45:G47"/>
    <mergeCell ref="F75:G75"/>
  </mergeCells>
  <dataValidations count="1">
    <dataValidation type="list" allowBlank="1" showInputMessage="1" showErrorMessage="1" sqref="B58" xr:uid="{87114010-3539-45A2-862B-9082792E6F45}">
      <formula1>"Most, Least, Difference"</formula1>
    </dataValidation>
  </dataValidations>
  <pageMargins left="0.70866141732283472" right="0.70866141732283472" top="0.74803149606299213" bottom="0.74803149606299213" header="0.31496062992125984" footer="0.31496062992125984"/>
  <pageSetup paperSize="9" scale="60" fitToHeight="0" orientation="portrait" r:id="rId1"/>
  <rowBreaks count="2" manualBreakCount="2">
    <brk id="42" max="6" man="1"/>
    <brk id="53" max="16383" man="1"/>
  </rowBreaks>
  <colBreaks count="1" manualBreakCount="1">
    <brk id="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10394F1-03F2-4111-BE7D-31D2D45B2046}">
          <x14:formula1>
            <xm:f>'Personality Types'!$B$2:$B$15</xm:f>
          </x14:formula1>
          <xm:sqref>B57</xm:sqref>
        </x14:dataValidation>
        <x14:dataValidation type="list" allowBlank="1" showInputMessage="1" showErrorMessage="1" xr:uid="{317E2728-FB56-450A-878A-E88DDD7940FB}">
          <x14:formula1>
            <xm:f>'Response Received'!$B$4:$B$992</xm:f>
          </x14:formula1>
          <xm:sqref>B56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4C05-32AF-409C-B95E-11C57312E08F}">
  <dimension ref="A1:J15"/>
  <sheetViews>
    <sheetView topLeftCell="A11" zoomScale="55" zoomScaleNormal="55" workbookViewId="0">
      <selection activeCell="A16" sqref="A16"/>
    </sheetView>
  </sheetViews>
  <sheetFormatPr defaultColWidth="8.7265625" defaultRowHeight="211.5" customHeight="1" x14ac:dyDescent="0.35"/>
  <cols>
    <col min="1" max="1" width="8.7265625" style="5"/>
    <col min="2" max="2" width="11.81640625" style="5" customWidth="1"/>
    <col min="3" max="3" width="22.08984375" style="6" customWidth="1"/>
    <col min="4" max="4" width="39.6328125" style="6" bestFit="1" customWidth="1"/>
    <col min="5" max="8" width="70.453125" style="5" customWidth="1"/>
    <col min="9" max="9" width="23.81640625" style="5" customWidth="1"/>
    <col min="10" max="16384" width="8.7265625" style="5"/>
  </cols>
  <sheetData>
    <row r="1" spans="1:10" s="4" customFormat="1" ht="29" x14ac:dyDescent="0.35">
      <c r="A1" s="4" t="s">
        <v>571</v>
      </c>
      <c r="B1" s="4" t="s">
        <v>475</v>
      </c>
      <c r="C1" s="4" t="s">
        <v>476</v>
      </c>
      <c r="D1" s="4" t="s">
        <v>477</v>
      </c>
      <c r="E1" s="4" t="s">
        <v>478</v>
      </c>
      <c r="F1" s="4" t="s">
        <v>449</v>
      </c>
      <c r="G1" s="4" t="s">
        <v>450</v>
      </c>
      <c r="H1" s="4" t="s">
        <v>451</v>
      </c>
      <c r="I1" s="4" t="s">
        <v>479</v>
      </c>
    </row>
    <row r="2" spans="1:10" ht="211.5" customHeight="1" x14ac:dyDescent="0.35">
      <c r="A2" s="5">
        <v>1</v>
      </c>
      <c r="B2" s="5" t="s">
        <v>480</v>
      </c>
      <c r="C2" s="5" t="s">
        <v>461</v>
      </c>
      <c r="D2" s="6" t="s">
        <v>481</v>
      </c>
      <c r="E2" s="6" t="s">
        <v>482</v>
      </c>
      <c r="F2" s="6" t="s">
        <v>483</v>
      </c>
      <c r="G2" s="6" t="s">
        <v>484</v>
      </c>
      <c r="H2" s="6" t="s">
        <v>485</v>
      </c>
    </row>
    <row r="3" spans="1:10" ht="211.5" customHeight="1" x14ac:dyDescent="0.35">
      <c r="A3" s="5">
        <v>2</v>
      </c>
      <c r="B3" s="5" t="s">
        <v>486</v>
      </c>
      <c r="C3" s="6" t="s">
        <v>462</v>
      </c>
      <c r="D3" s="6" t="s">
        <v>487</v>
      </c>
      <c r="E3" s="6" t="s">
        <v>488</v>
      </c>
      <c r="F3" s="6" t="s">
        <v>489</v>
      </c>
      <c r="G3" s="6" t="s">
        <v>490</v>
      </c>
      <c r="H3" s="6" t="s">
        <v>491</v>
      </c>
    </row>
    <row r="4" spans="1:10" ht="211.5" customHeight="1" x14ac:dyDescent="0.35">
      <c r="A4" s="5">
        <v>3</v>
      </c>
      <c r="B4" s="5" t="s">
        <v>492</v>
      </c>
      <c r="C4" s="6" t="s">
        <v>463</v>
      </c>
      <c r="D4" s="6" t="s">
        <v>493</v>
      </c>
      <c r="E4" s="6" t="s">
        <v>494</v>
      </c>
      <c r="F4" s="6" t="s">
        <v>495</v>
      </c>
      <c r="G4" s="6" t="s">
        <v>496</v>
      </c>
      <c r="H4" s="6" t="s">
        <v>497</v>
      </c>
    </row>
    <row r="5" spans="1:10" ht="211.5" customHeight="1" x14ac:dyDescent="0.35">
      <c r="A5" s="5">
        <v>4</v>
      </c>
      <c r="B5" s="5" t="s">
        <v>455</v>
      </c>
      <c r="C5" s="6" t="s">
        <v>464</v>
      </c>
      <c r="D5" s="6" t="s">
        <v>498</v>
      </c>
      <c r="E5" s="6" t="s">
        <v>499</v>
      </c>
      <c r="F5" s="6" t="s">
        <v>500</v>
      </c>
      <c r="G5" s="6" t="s">
        <v>501</v>
      </c>
      <c r="H5" s="6" t="s">
        <v>502</v>
      </c>
      <c r="I5" s="6"/>
      <c r="J5" s="6"/>
    </row>
    <row r="6" spans="1:10" ht="211.5" customHeight="1" x14ac:dyDescent="0.35">
      <c r="A6" s="5">
        <v>5</v>
      </c>
      <c r="B6" s="5" t="s">
        <v>503</v>
      </c>
      <c r="C6" s="6" t="s">
        <v>465</v>
      </c>
      <c r="D6" s="6" t="s">
        <v>504</v>
      </c>
      <c r="E6" s="6" t="s">
        <v>505</v>
      </c>
      <c r="F6" s="6" t="s">
        <v>506</v>
      </c>
      <c r="G6" s="6" t="s">
        <v>507</v>
      </c>
      <c r="H6" s="6" t="s">
        <v>508</v>
      </c>
    </row>
    <row r="7" spans="1:10" ht="211.5" customHeight="1" x14ac:dyDescent="0.35">
      <c r="A7" s="5">
        <v>6</v>
      </c>
      <c r="B7" s="5" t="s">
        <v>509</v>
      </c>
      <c r="C7" s="6" t="s">
        <v>466</v>
      </c>
      <c r="D7" s="6" t="s">
        <v>510</v>
      </c>
      <c r="E7" s="6" t="s">
        <v>511</v>
      </c>
      <c r="F7" s="6" t="s">
        <v>512</v>
      </c>
      <c r="G7" s="6" t="s">
        <v>513</v>
      </c>
      <c r="H7" s="6" t="s">
        <v>514</v>
      </c>
      <c r="I7" s="7"/>
    </row>
    <row r="8" spans="1:10" ht="211.5" customHeight="1" x14ac:dyDescent="0.35">
      <c r="A8" s="5">
        <v>7</v>
      </c>
      <c r="B8" s="5" t="s">
        <v>515</v>
      </c>
      <c r="C8" s="6" t="s">
        <v>467</v>
      </c>
      <c r="D8" s="6" t="s">
        <v>516</v>
      </c>
      <c r="E8" s="6" t="s">
        <v>517</v>
      </c>
      <c r="F8" s="6" t="s">
        <v>518</v>
      </c>
      <c r="G8" s="6" t="s">
        <v>519</v>
      </c>
      <c r="H8" s="6" t="s">
        <v>520</v>
      </c>
    </row>
    <row r="9" spans="1:10" ht="211.5" customHeight="1" x14ac:dyDescent="0.35">
      <c r="A9" s="5">
        <v>8</v>
      </c>
      <c r="B9" s="5" t="s">
        <v>521</v>
      </c>
      <c r="C9" s="6" t="s">
        <v>468</v>
      </c>
      <c r="D9" s="6" t="s">
        <v>522</v>
      </c>
      <c r="E9" s="6" t="s">
        <v>523</v>
      </c>
      <c r="F9" s="6" t="s">
        <v>524</v>
      </c>
      <c r="G9" s="6" t="s">
        <v>525</v>
      </c>
      <c r="H9" s="6" t="s">
        <v>526</v>
      </c>
    </row>
    <row r="10" spans="1:10" ht="211.5" customHeight="1" x14ac:dyDescent="0.35">
      <c r="A10" s="5">
        <v>9</v>
      </c>
      <c r="B10" s="5" t="s">
        <v>527</v>
      </c>
      <c r="C10" s="6" t="s">
        <v>469</v>
      </c>
      <c r="D10" s="6" t="s">
        <v>528</v>
      </c>
      <c r="E10" s="6" t="s">
        <v>529</v>
      </c>
      <c r="F10" s="6" t="s">
        <v>530</v>
      </c>
      <c r="G10" s="6" t="s">
        <v>531</v>
      </c>
      <c r="H10" s="6" t="s">
        <v>532</v>
      </c>
    </row>
    <row r="11" spans="1:10" ht="211.5" customHeight="1" x14ac:dyDescent="0.35">
      <c r="A11" s="5">
        <v>10</v>
      </c>
      <c r="B11" s="5" t="s">
        <v>533</v>
      </c>
      <c r="C11" s="6" t="s">
        <v>470</v>
      </c>
      <c r="D11" s="6" t="s">
        <v>534</v>
      </c>
      <c r="E11" s="6" t="s">
        <v>535</v>
      </c>
      <c r="F11" s="6" t="s">
        <v>536</v>
      </c>
      <c r="G11" s="6" t="s">
        <v>537</v>
      </c>
      <c r="H11" s="6" t="s">
        <v>538</v>
      </c>
    </row>
    <row r="12" spans="1:10" ht="211.5" customHeight="1" x14ac:dyDescent="0.35">
      <c r="A12" s="5">
        <v>11</v>
      </c>
      <c r="B12" s="5" t="s">
        <v>539</v>
      </c>
      <c r="C12" s="6" t="s">
        <v>471</v>
      </c>
      <c r="D12" s="6" t="s">
        <v>540</v>
      </c>
      <c r="E12" s="6" t="s">
        <v>541</v>
      </c>
      <c r="F12" s="6" t="s">
        <v>542</v>
      </c>
      <c r="G12" s="6" t="s">
        <v>543</v>
      </c>
      <c r="H12" s="6" t="s">
        <v>544</v>
      </c>
    </row>
    <row r="13" spans="1:10" ht="211.5" customHeight="1" x14ac:dyDescent="0.35">
      <c r="A13" s="5">
        <v>12</v>
      </c>
      <c r="B13" s="5" t="s">
        <v>545</v>
      </c>
      <c r="C13" s="6" t="s">
        <v>546</v>
      </c>
      <c r="D13" s="6" t="s">
        <v>547</v>
      </c>
      <c r="E13" s="6" t="s">
        <v>548</v>
      </c>
      <c r="F13" s="6" t="s">
        <v>549</v>
      </c>
      <c r="G13" s="6" t="s">
        <v>550</v>
      </c>
      <c r="H13" s="6" t="s">
        <v>551</v>
      </c>
    </row>
    <row r="14" spans="1:10" ht="211.5" customHeight="1" x14ac:dyDescent="0.35">
      <c r="A14" s="5">
        <v>13</v>
      </c>
      <c r="B14" s="5" t="s">
        <v>552</v>
      </c>
      <c r="C14" s="6" t="s">
        <v>473</v>
      </c>
      <c r="D14" s="6" t="s">
        <v>553</v>
      </c>
      <c r="E14" s="6" t="s">
        <v>554</v>
      </c>
      <c r="F14" s="6" t="s">
        <v>555</v>
      </c>
      <c r="G14" s="6" t="s">
        <v>556</v>
      </c>
      <c r="H14" s="6" t="s">
        <v>557</v>
      </c>
    </row>
    <row r="15" spans="1:10" ht="211.5" customHeight="1" x14ac:dyDescent="0.35">
      <c r="A15" s="5">
        <v>14</v>
      </c>
      <c r="B15" s="5" t="s">
        <v>558</v>
      </c>
      <c r="C15" s="6" t="s">
        <v>474</v>
      </c>
      <c r="D15" s="6" t="s">
        <v>559</v>
      </c>
      <c r="E15" s="6" t="s">
        <v>560</v>
      </c>
      <c r="F15" s="6" t="s">
        <v>561</v>
      </c>
      <c r="G15" s="6" t="s">
        <v>562</v>
      </c>
      <c r="H15" s="6" t="s">
        <v>563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E8D7-7D45-489A-99E6-DF97957F2CCD}">
  <dimension ref="A1:F113"/>
  <sheetViews>
    <sheetView workbookViewId="0">
      <selection activeCell="A6" sqref="A6"/>
    </sheetView>
  </sheetViews>
  <sheetFormatPr defaultColWidth="8.7265625" defaultRowHeight="14.5" x14ac:dyDescent="0.35"/>
  <cols>
    <col min="1" max="1" width="16.54296875" style="5" customWidth="1"/>
    <col min="2" max="2" width="38.6328125" style="5" hidden="1" customWidth="1"/>
    <col min="3" max="4" width="7.36328125" style="5" hidden="1" customWidth="1"/>
    <col min="5" max="5" width="21" style="5" bestFit="1" customWidth="1"/>
    <col min="6" max="7" width="21" style="5" customWidth="1"/>
    <col min="8" max="16384" width="8.7265625" style="5"/>
  </cols>
  <sheetData>
    <row r="1" spans="1:6" x14ac:dyDescent="0.35">
      <c r="A1" s="5" t="s">
        <v>564</v>
      </c>
      <c r="B1" s="5" t="s">
        <v>565</v>
      </c>
      <c r="C1" s="5" t="s">
        <v>1</v>
      </c>
      <c r="D1" s="5" t="s">
        <v>2</v>
      </c>
      <c r="E1" s="5" t="s">
        <v>566</v>
      </c>
      <c r="F1" s="5" t="s">
        <v>567</v>
      </c>
    </row>
    <row r="2" spans="1:6" x14ac:dyDescent="0.35">
      <c r="A2" s="16" t="s">
        <v>6</v>
      </c>
      <c r="B2" s="17"/>
      <c r="C2" s="17" t="str">
        <f>IF(Table2[[#This Row],[Difficulty to Understand]]&lt;&gt;"No",VLOOKUP(Table2[[#This Row],[Test Parameters]],'Key 1'!$A:$B,2,),"")</f>
        <v/>
      </c>
      <c r="D2" s="17" t="str">
        <f>IF(Table2[[#This Row],[Difficulty to Understand]]&lt;&gt;"No",VLOOKUP(Table2[[#This Row],[Test Parameters]],'Key 1'!$A:$C,3,),"")</f>
        <v/>
      </c>
      <c r="E2" s="17" t="s">
        <v>158</v>
      </c>
      <c r="F2" s="17" t="s">
        <v>568</v>
      </c>
    </row>
    <row r="3" spans="1:6" x14ac:dyDescent="0.35">
      <c r="A3" s="16" t="s">
        <v>8</v>
      </c>
      <c r="B3" s="16"/>
      <c r="C3" s="16" t="str">
        <f>IF(Table2[[#This Row],[Difficulty to Understand]]&lt;&gt;"No",VLOOKUP(Table2[[#This Row],[Test Parameters]],'Key 1'!$A:$B,2,),"")</f>
        <v/>
      </c>
      <c r="D3" s="16" t="str">
        <f>IF(Table2[[#This Row],[Difficulty to Understand]]&lt;&gt;"No",VLOOKUP(Table2[[#This Row],[Test Parameters]],'Key 1'!$A:$C,3,),"")</f>
        <v/>
      </c>
      <c r="E3" s="16" t="s">
        <v>157</v>
      </c>
      <c r="F3" s="17" t="s">
        <v>568</v>
      </c>
    </row>
    <row r="4" spans="1:6" x14ac:dyDescent="0.35">
      <c r="A4" s="16" t="s">
        <v>10</v>
      </c>
      <c r="B4" s="16" t="s">
        <v>124</v>
      </c>
      <c r="C4" s="16" t="str">
        <f>IF(Table2[[#This Row],[Difficulty to Understand]]&lt;&gt;"No",VLOOKUP(Table2[[#This Row],[Test Parameters]],'Key 1'!$A:$B,2,),"")</f>
        <v>C</v>
      </c>
      <c r="D4" s="16" t="str">
        <f>IF(Table2[[#This Row],[Difficulty to Understand]]&lt;&gt;"No",VLOOKUP(Table2[[#This Row],[Test Parameters]],'Key 1'!$A:$C,3,),"")</f>
        <v>C</v>
      </c>
      <c r="E4" s="16" t="s">
        <v>160</v>
      </c>
      <c r="F4" s="17" t="s">
        <v>569</v>
      </c>
    </row>
    <row r="5" spans="1:6" x14ac:dyDescent="0.35">
      <c r="A5" s="16" t="s">
        <v>12</v>
      </c>
      <c r="B5" s="16"/>
      <c r="C5" s="16" t="str">
        <f>IF(Table2[[#This Row],[Difficulty to Understand]]&lt;&gt;"No",VLOOKUP(Table2[[#This Row],[Test Parameters]],'Key 1'!$A:$B,2,),"")</f>
        <v/>
      </c>
      <c r="D5" s="16" t="str">
        <f>IF(Table2[[#This Row],[Difficulty to Understand]]&lt;&gt;"No",VLOOKUP(Table2[[#This Row],[Test Parameters]],'Key 1'!$A:$C,3,),"")</f>
        <v/>
      </c>
      <c r="E5" s="16" t="s">
        <v>159</v>
      </c>
      <c r="F5" s="16" t="s">
        <v>568</v>
      </c>
    </row>
    <row r="6" spans="1:6" x14ac:dyDescent="0.35">
      <c r="A6" s="16" t="s">
        <v>14</v>
      </c>
      <c r="B6" s="16"/>
      <c r="C6" s="16" t="str">
        <f>IF(Table2[[#This Row],[Difficulty to Understand]]&lt;&gt;"No",VLOOKUP(Table2[[#This Row],[Test Parameters]],'Key 1'!$A:$B,2,),"")</f>
        <v/>
      </c>
      <c r="D6" s="16" t="str">
        <f>IF(Table2[[#This Row],[Difficulty to Understand]]&lt;&gt;"No",VLOOKUP(Table2[[#This Row],[Test Parameters]],'Key 1'!$A:$C,3,),"")</f>
        <v/>
      </c>
      <c r="E6" s="16" t="s">
        <v>160</v>
      </c>
      <c r="F6" s="16" t="s">
        <v>568</v>
      </c>
    </row>
    <row r="7" spans="1:6" x14ac:dyDescent="0.35">
      <c r="A7" s="16" t="s">
        <v>15</v>
      </c>
      <c r="B7" s="16" t="s">
        <v>125</v>
      </c>
      <c r="C7" s="16" t="str">
        <f>IF(Table2[[#This Row],[Difficulty to Understand]]&lt;&gt;"No",VLOOKUP(Table2[[#This Row],[Test Parameters]],'Key 1'!$A:$B,2,),"")</f>
        <v>B</v>
      </c>
      <c r="D7" s="16" t="str">
        <f>IF(Table2[[#This Row],[Difficulty to Understand]]&lt;&gt;"No",VLOOKUP(Table2[[#This Row],[Test Parameters]],'Key 1'!$A:$C,3,),"")</f>
        <v>B</v>
      </c>
      <c r="E7" s="16" t="s">
        <v>157</v>
      </c>
      <c r="F7" s="16" t="s">
        <v>569</v>
      </c>
    </row>
    <row r="8" spans="1:6" x14ac:dyDescent="0.35">
      <c r="A8" s="16" t="s">
        <v>16</v>
      </c>
      <c r="B8" s="16"/>
      <c r="C8" s="16" t="str">
        <f>IF(Table2[[#This Row],[Difficulty to Understand]]&lt;&gt;"No",VLOOKUP(Table2[[#This Row],[Test Parameters]],'Key 1'!$A:$B,2,),"")</f>
        <v/>
      </c>
      <c r="D8" s="16" t="str">
        <f>IF(Table2[[#This Row],[Difficulty to Understand]]&lt;&gt;"No",VLOOKUP(Table2[[#This Row],[Test Parameters]],'Key 1'!$A:$C,3,),"")</f>
        <v/>
      </c>
      <c r="E8" s="16" t="s">
        <v>158</v>
      </c>
      <c r="F8" s="16" t="s">
        <v>568</v>
      </c>
    </row>
    <row r="9" spans="1:6" x14ac:dyDescent="0.35">
      <c r="A9" s="16" t="s">
        <v>17</v>
      </c>
      <c r="B9" s="16"/>
      <c r="C9" s="16" t="str">
        <f>IF(Table2[[#This Row],[Difficulty to Understand]]&lt;&gt;"No",VLOOKUP(Table2[[#This Row],[Test Parameters]],'Key 1'!$A:$B,2,),"")</f>
        <v/>
      </c>
      <c r="D9" s="16" t="str">
        <f>IF(Table2[[#This Row],[Difficulty to Understand]]&lt;&gt;"No",VLOOKUP(Table2[[#This Row],[Test Parameters]],'Key 1'!$A:$C,3,),"")</f>
        <v/>
      </c>
      <c r="E9" s="16" t="s">
        <v>159</v>
      </c>
      <c r="F9" s="16" t="s">
        <v>568</v>
      </c>
    </row>
    <row r="10" spans="1:6" x14ac:dyDescent="0.35">
      <c r="A10" s="16" t="s">
        <v>19</v>
      </c>
      <c r="B10" s="16"/>
      <c r="C10" s="16" t="str">
        <f>IF(Table2[[#This Row],[Difficulty to Understand]]&lt;&gt;"No",VLOOKUP(Table2[[#This Row],[Test Parameters]],'Key 1'!$A:$B,2,),"")</f>
        <v/>
      </c>
      <c r="D10" s="16" t="str">
        <f>IF(Table2[[#This Row],[Difficulty to Understand]]&lt;&gt;"No",VLOOKUP(Table2[[#This Row],[Test Parameters]],'Key 1'!$A:$C,3,),"")</f>
        <v/>
      </c>
      <c r="E10" s="16" t="s">
        <v>158</v>
      </c>
      <c r="F10" s="16" t="s">
        <v>568</v>
      </c>
    </row>
    <row r="11" spans="1:6" x14ac:dyDescent="0.35">
      <c r="A11" s="16" t="s">
        <v>20</v>
      </c>
      <c r="B11" s="16"/>
      <c r="C11" s="16" t="str">
        <f>IF(Table2[[#This Row],[Difficulty to Understand]]&lt;&gt;"No",VLOOKUP(Table2[[#This Row],[Test Parameters]],'Key 1'!$A:$B,2,),"")</f>
        <v/>
      </c>
      <c r="D11" s="16" t="str">
        <f>IF(Table2[[#This Row],[Difficulty to Understand]]&lt;&gt;"No",VLOOKUP(Table2[[#This Row],[Test Parameters]],'Key 1'!$A:$C,3,),"")</f>
        <v/>
      </c>
      <c r="E11" s="16" t="s">
        <v>160</v>
      </c>
      <c r="F11" s="16" t="s">
        <v>568</v>
      </c>
    </row>
    <row r="12" spans="1:6" x14ac:dyDescent="0.35">
      <c r="A12" s="16" t="s">
        <v>21</v>
      </c>
      <c r="B12" s="16"/>
      <c r="C12" s="16" t="str">
        <f>IF(Table2[[#This Row],[Difficulty to Understand]]&lt;&gt;"No",VLOOKUP(Table2[[#This Row],[Test Parameters]],'Key 1'!$A:$B,2,),"")</f>
        <v/>
      </c>
      <c r="D12" s="16" t="str">
        <f>IF(Table2[[#This Row],[Difficulty to Understand]]&lt;&gt;"No",VLOOKUP(Table2[[#This Row],[Test Parameters]],'Key 1'!$A:$C,3,),"")</f>
        <v/>
      </c>
      <c r="E12" s="16" t="s">
        <v>157</v>
      </c>
      <c r="F12" s="16" t="s">
        <v>568</v>
      </c>
    </row>
    <row r="13" spans="1:6" x14ac:dyDescent="0.35">
      <c r="A13" s="16" t="s">
        <v>22</v>
      </c>
      <c r="B13" s="16"/>
      <c r="C13" s="16" t="str">
        <f>IF(Table2[[#This Row],[Difficulty to Understand]]&lt;&gt;"No",VLOOKUP(Table2[[#This Row],[Test Parameters]],'Key 1'!$A:$B,2,),"")</f>
        <v/>
      </c>
      <c r="D13" s="16" t="str">
        <f>IF(Table2[[#This Row],[Difficulty to Understand]]&lt;&gt;"No",VLOOKUP(Table2[[#This Row],[Test Parameters]],'Key 1'!$A:$C,3,),"")</f>
        <v/>
      </c>
      <c r="E13" s="16" t="s">
        <v>159</v>
      </c>
      <c r="F13" s="16" t="s">
        <v>568</v>
      </c>
    </row>
    <row r="14" spans="1:6" x14ac:dyDescent="0.35">
      <c r="A14" s="16" t="s">
        <v>23</v>
      </c>
      <c r="B14" s="16"/>
      <c r="C14" s="16" t="str">
        <f>IF(Table2[[#This Row],[Difficulty to Understand]]&lt;&gt;"No",VLOOKUP(Table2[[#This Row],[Test Parameters]],'Key 1'!$A:$B,2,),"")</f>
        <v/>
      </c>
      <c r="D14" s="16" t="str">
        <f>IF(Table2[[#This Row],[Difficulty to Understand]]&lt;&gt;"No",VLOOKUP(Table2[[#This Row],[Test Parameters]],'Key 1'!$A:$C,3,),"")</f>
        <v/>
      </c>
      <c r="E14" s="16" t="s">
        <v>158</v>
      </c>
      <c r="F14" s="16" t="s">
        <v>568</v>
      </c>
    </row>
    <row r="15" spans="1:6" x14ac:dyDescent="0.35">
      <c r="A15" s="16" t="s">
        <v>24</v>
      </c>
      <c r="B15" s="16"/>
      <c r="C15" s="16" t="str">
        <f>IF(Table2[[#This Row],[Difficulty to Understand]]&lt;&gt;"No",VLOOKUP(Table2[[#This Row],[Test Parameters]],'Key 1'!$A:$B,2,),"")</f>
        <v/>
      </c>
      <c r="D15" s="16" t="str">
        <f>IF(Table2[[#This Row],[Difficulty to Understand]]&lt;&gt;"No",VLOOKUP(Table2[[#This Row],[Test Parameters]],'Key 1'!$A:$C,3,),"")</f>
        <v/>
      </c>
      <c r="E15" s="16" t="s">
        <v>160</v>
      </c>
      <c r="F15" s="16" t="s">
        <v>568</v>
      </c>
    </row>
    <row r="16" spans="1:6" x14ac:dyDescent="0.35">
      <c r="A16" s="16" t="s">
        <v>25</v>
      </c>
      <c r="B16" s="16" t="s">
        <v>126</v>
      </c>
      <c r="C16" s="16" t="str">
        <f>IF(Table2[[#This Row],[Difficulty to Understand]]&lt;&gt;"No",VLOOKUP(Table2[[#This Row],[Test Parameters]],'Key 1'!$A:$B,2,),"")</f>
        <v>D</v>
      </c>
      <c r="D16" s="16" t="str">
        <f>IF(Table2[[#This Row],[Difficulty to Understand]]&lt;&gt;"No",VLOOKUP(Table2[[#This Row],[Test Parameters]],'Key 1'!$A:$C,3,),"")</f>
        <v>D</v>
      </c>
      <c r="E16" s="16" t="s">
        <v>159</v>
      </c>
      <c r="F16" s="16" t="s">
        <v>569</v>
      </c>
    </row>
    <row r="17" spans="1:6" x14ac:dyDescent="0.35">
      <c r="A17" s="16" t="s">
        <v>26</v>
      </c>
      <c r="B17" s="16"/>
      <c r="C17" s="16" t="str">
        <f>IF(Table2[[#This Row],[Difficulty to Understand]]&lt;&gt;"No",VLOOKUP(Table2[[#This Row],[Test Parameters]],'Key 1'!$A:$B,2,),"")</f>
        <v/>
      </c>
      <c r="D17" s="16" t="str">
        <f>IF(Table2[[#This Row],[Difficulty to Understand]]&lt;&gt;"No",VLOOKUP(Table2[[#This Row],[Test Parameters]],'Key 1'!$A:$C,3,),"")</f>
        <v/>
      </c>
      <c r="E17" s="16" t="s">
        <v>157</v>
      </c>
      <c r="F17" s="16" t="s">
        <v>568</v>
      </c>
    </row>
    <row r="18" spans="1:6" x14ac:dyDescent="0.35">
      <c r="A18" s="16" t="s">
        <v>27</v>
      </c>
      <c r="B18" s="16" t="s">
        <v>127</v>
      </c>
      <c r="C18" s="16" t="str">
        <f>IF(Table2[[#This Row],[Difficulty to Understand]]&lt;&gt;"No",VLOOKUP(Table2[[#This Row],[Test Parameters]],'Key 1'!$A:$B,2,),"")</f>
        <v>B</v>
      </c>
      <c r="D18" s="16" t="str">
        <f>IF(Table2[[#This Row],[Difficulty to Understand]]&lt;&gt;"No",VLOOKUP(Table2[[#This Row],[Test Parameters]],'Key 1'!$A:$C,3,),"")</f>
        <v>B</v>
      </c>
      <c r="E18" s="16" t="s">
        <v>157</v>
      </c>
      <c r="F18" s="16" t="s">
        <v>569</v>
      </c>
    </row>
    <row r="19" spans="1:6" x14ac:dyDescent="0.35">
      <c r="A19" s="16" t="s">
        <v>28</v>
      </c>
      <c r="B19" s="16" t="s">
        <v>128</v>
      </c>
      <c r="C19" s="16" t="str">
        <f>IF(Table2[[#This Row],[Difficulty to Understand]]&lt;&gt;"No",VLOOKUP(Table2[[#This Row],[Test Parameters]],'Key 1'!$A:$B,2,),"")</f>
        <v>C</v>
      </c>
      <c r="D19" s="16" t="str">
        <f>IF(Table2[[#This Row],[Difficulty to Understand]]&lt;&gt;"No",VLOOKUP(Table2[[#This Row],[Test Parameters]],'Key 1'!$A:$C,3,),"")</f>
        <v>C</v>
      </c>
      <c r="E19" s="16" t="s">
        <v>160</v>
      </c>
      <c r="F19" s="16" t="s">
        <v>570</v>
      </c>
    </row>
    <row r="20" spans="1:6" x14ac:dyDescent="0.35">
      <c r="A20" s="16" t="s">
        <v>29</v>
      </c>
      <c r="B20" s="16"/>
      <c r="C20" s="16" t="str">
        <f>IF(Table2[[#This Row],[Difficulty to Understand]]&lt;&gt;"No",VLOOKUP(Table2[[#This Row],[Test Parameters]],'Key 1'!$A:$B,2,),"")</f>
        <v/>
      </c>
      <c r="D20" s="16" t="str">
        <f>IF(Table2[[#This Row],[Difficulty to Understand]]&lt;&gt;"No",VLOOKUP(Table2[[#This Row],[Test Parameters]],'Key 1'!$A:$C,3,),"")</f>
        <v/>
      </c>
      <c r="E20" s="16" t="s">
        <v>158</v>
      </c>
      <c r="F20" s="16" t="s">
        <v>568</v>
      </c>
    </row>
    <row r="21" spans="1:6" x14ac:dyDescent="0.35">
      <c r="A21" s="16" t="s">
        <v>30</v>
      </c>
      <c r="B21" s="16"/>
      <c r="C21" s="16" t="str">
        <f>IF(Table2[[#This Row],[Difficulty to Understand]]&lt;&gt;"No",VLOOKUP(Table2[[#This Row],[Test Parameters]],'Key 1'!$A:$B,2,),"")</f>
        <v/>
      </c>
      <c r="D21" s="16" t="str">
        <f>IF(Table2[[#This Row],[Difficulty to Understand]]&lt;&gt;"No",VLOOKUP(Table2[[#This Row],[Test Parameters]],'Key 1'!$A:$C,3,),"")</f>
        <v/>
      </c>
      <c r="E21" s="16" t="s">
        <v>159</v>
      </c>
      <c r="F21" s="16" t="s">
        <v>568</v>
      </c>
    </row>
    <row r="22" spans="1:6" x14ac:dyDescent="0.35">
      <c r="A22" s="16" t="s">
        <v>31</v>
      </c>
      <c r="B22" s="16"/>
      <c r="C22" s="16" t="str">
        <f>IF(Table2[[#This Row],[Difficulty to Understand]]&lt;&gt;"No",VLOOKUP(Table2[[#This Row],[Test Parameters]],'Key 1'!$A:$B,2,),"")</f>
        <v/>
      </c>
      <c r="D22" s="16" t="str">
        <f>IF(Table2[[#This Row],[Difficulty to Understand]]&lt;&gt;"No",VLOOKUP(Table2[[#This Row],[Test Parameters]],'Key 1'!$A:$C,3,),"")</f>
        <v/>
      </c>
      <c r="E22" s="16" t="s">
        <v>159</v>
      </c>
      <c r="F22" s="16" t="s">
        <v>568</v>
      </c>
    </row>
    <row r="23" spans="1:6" x14ac:dyDescent="0.35">
      <c r="A23" s="16" t="s">
        <v>32</v>
      </c>
      <c r="B23" s="16" t="s">
        <v>129</v>
      </c>
      <c r="C23" s="16" t="str">
        <f>IF(Table2[[#This Row],[Difficulty to Understand]]&lt;&gt;"No",VLOOKUP(Table2[[#This Row],[Test Parameters]],'Key 1'!$A:$B,2,),"")</f>
        <v>A</v>
      </c>
      <c r="D23" s="16" t="str">
        <f>IF(Table2[[#This Row],[Difficulty to Understand]]&lt;&gt;"No",VLOOKUP(Table2[[#This Row],[Test Parameters]],'Key 1'!$A:$C,3,),"")</f>
        <v>N</v>
      </c>
      <c r="E23" s="16" t="s">
        <v>158</v>
      </c>
      <c r="F23" s="16" t="s">
        <v>569</v>
      </c>
    </row>
    <row r="24" spans="1:6" x14ac:dyDescent="0.35">
      <c r="A24" s="16" t="s">
        <v>33</v>
      </c>
      <c r="B24" s="16"/>
      <c r="C24" s="16" t="str">
        <f>IF(Table2[[#This Row],[Difficulty to Understand]]&lt;&gt;"No",VLOOKUP(Table2[[#This Row],[Test Parameters]],'Key 1'!$A:$B,2,),"")</f>
        <v/>
      </c>
      <c r="D24" s="16" t="str">
        <f>IF(Table2[[#This Row],[Difficulty to Understand]]&lt;&gt;"No",VLOOKUP(Table2[[#This Row],[Test Parameters]],'Key 1'!$A:$C,3,),"")</f>
        <v/>
      </c>
      <c r="E24" s="16" t="s">
        <v>160</v>
      </c>
      <c r="F24" s="16" t="s">
        <v>568</v>
      </c>
    </row>
    <row r="25" spans="1:6" x14ac:dyDescent="0.35">
      <c r="A25" s="16" t="s">
        <v>34</v>
      </c>
      <c r="B25" s="16"/>
      <c r="C25" s="16" t="str">
        <f>IF(Table2[[#This Row],[Difficulty to Understand]]&lt;&gt;"No",VLOOKUP(Table2[[#This Row],[Test Parameters]],'Key 1'!$A:$B,2,),"")</f>
        <v/>
      </c>
      <c r="D25" s="16" t="str">
        <f>IF(Table2[[#This Row],[Difficulty to Understand]]&lt;&gt;"No",VLOOKUP(Table2[[#This Row],[Test Parameters]],'Key 1'!$A:$C,3,),"")</f>
        <v/>
      </c>
      <c r="E25" s="16" t="s">
        <v>157</v>
      </c>
      <c r="F25" s="16" t="s">
        <v>568</v>
      </c>
    </row>
    <row r="26" spans="1:6" x14ac:dyDescent="0.35">
      <c r="A26" s="16" t="s">
        <v>35</v>
      </c>
      <c r="B26" s="16"/>
      <c r="C26" s="16" t="str">
        <f>IF(Table2[[#This Row],[Difficulty to Understand]]&lt;&gt;"No",VLOOKUP(Table2[[#This Row],[Test Parameters]],'Key 1'!$A:$B,2,),"")</f>
        <v/>
      </c>
      <c r="D26" s="16" t="str">
        <f>IF(Table2[[#This Row],[Difficulty to Understand]]&lt;&gt;"No",VLOOKUP(Table2[[#This Row],[Test Parameters]],'Key 1'!$A:$C,3,),"")</f>
        <v/>
      </c>
      <c r="E26" s="16" t="s">
        <v>158</v>
      </c>
      <c r="F26" s="16" t="s">
        <v>568</v>
      </c>
    </row>
    <row r="27" spans="1:6" x14ac:dyDescent="0.35">
      <c r="A27" s="16" t="s">
        <v>36</v>
      </c>
      <c r="B27" s="16" t="s">
        <v>130</v>
      </c>
      <c r="C27" s="16" t="str">
        <f>IF(Table2[[#This Row],[Difficulty to Understand]]&lt;&gt;"No",VLOOKUP(Table2[[#This Row],[Test Parameters]],'Key 1'!$A:$B,2,),"")</f>
        <v>C</v>
      </c>
      <c r="D27" s="16" t="str">
        <f>IF(Table2[[#This Row],[Difficulty to Understand]]&lt;&gt;"No",VLOOKUP(Table2[[#This Row],[Test Parameters]],'Key 1'!$A:$C,3,),"")</f>
        <v>C</v>
      </c>
      <c r="E27" s="16" t="s">
        <v>160</v>
      </c>
      <c r="F27" s="16" t="s">
        <v>570</v>
      </c>
    </row>
    <row r="28" spans="1:6" x14ac:dyDescent="0.35">
      <c r="A28" s="16" t="s">
        <v>37</v>
      </c>
      <c r="B28" s="16"/>
      <c r="C28" s="16" t="str">
        <f>IF(Table2[[#This Row],[Difficulty to Understand]]&lt;&gt;"No",VLOOKUP(Table2[[#This Row],[Test Parameters]],'Key 1'!$A:$B,2,),"")</f>
        <v/>
      </c>
      <c r="D28" s="16" t="str">
        <f>IF(Table2[[#This Row],[Difficulty to Understand]]&lt;&gt;"No",VLOOKUP(Table2[[#This Row],[Test Parameters]],'Key 1'!$A:$C,3,),"")</f>
        <v/>
      </c>
      <c r="E28" s="16" t="s">
        <v>157</v>
      </c>
      <c r="F28" s="16" t="s">
        <v>568</v>
      </c>
    </row>
    <row r="29" spans="1:6" x14ac:dyDescent="0.35">
      <c r="A29" s="16" t="s">
        <v>38</v>
      </c>
      <c r="B29" s="16"/>
      <c r="C29" s="16" t="str">
        <f>IF(Table2[[#This Row],[Difficulty to Understand]]&lt;&gt;"No",VLOOKUP(Table2[[#This Row],[Test Parameters]],'Key 1'!$A:$B,2,),"")</f>
        <v/>
      </c>
      <c r="D29" s="16" t="str">
        <f>IF(Table2[[#This Row],[Difficulty to Understand]]&lt;&gt;"No",VLOOKUP(Table2[[#This Row],[Test Parameters]],'Key 1'!$A:$C,3,),"")</f>
        <v/>
      </c>
      <c r="E29" s="16" t="s">
        <v>159</v>
      </c>
      <c r="F29" s="16" t="s">
        <v>568</v>
      </c>
    </row>
    <row r="30" spans="1:6" x14ac:dyDescent="0.35">
      <c r="A30" s="16" t="s">
        <v>39</v>
      </c>
      <c r="B30" s="16" t="s">
        <v>131</v>
      </c>
      <c r="C30" s="16" t="str">
        <f>IF(Table2[[#This Row],[Difficulty to Understand]]&lt;&gt;"No",VLOOKUP(Table2[[#This Row],[Test Parameters]],'Key 1'!$A:$B,2,),"")</f>
        <v>A</v>
      </c>
      <c r="D30" s="16" t="str">
        <f>IF(Table2[[#This Row],[Difficulty to Understand]]&lt;&gt;"No",VLOOKUP(Table2[[#This Row],[Test Parameters]],'Key 1'!$A:$C,3,),"")</f>
        <v>A</v>
      </c>
      <c r="E30" s="16" t="s">
        <v>158</v>
      </c>
      <c r="F30" s="16" t="s">
        <v>570</v>
      </c>
    </row>
    <row r="31" spans="1:6" x14ac:dyDescent="0.35">
      <c r="A31" s="16" t="s">
        <v>40</v>
      </c>
      <c r="B31" s="16" t="s">
        <v>132</v>
      </c>
      <c r="C31" s="16" t="str">
        <f>IF(Table2[[#This Row],[Difficulty to Understand]]&lt;&gt;"No",VLOOKUP(Table2[[#This Row],[Test Parameters]],'Key 1'!$A:$B,2,),"")</f>
        <v>C</v>
      </c>
      <c r="D31" s="16" t="str">
        <f>IF(Table2[[#This Row],[Difficulty to Understand]]&lt;&gt;"No",VLOOKUP(Table2[[#This Row],[Test Parameters]],'Key 1'!$A:$C,3,),"")</f>
        <v>N</v>
      </c>
      <c r="E31" s="16" t="s">
        <v>160</v>
      </c>
      <c r="F31" s="16" t="s">
        <v>569</v>
      </c>
    </row>
    <row r="32" spans="1:6" x14ac:dyDescent="0.35">
      <c r="A32" s="16" t="s">
        <v>41</v>
      </c>
      <c r="B32" s="16"/>
      <c r="C32" s="16" t="str">
        <f>IF(Table2[[#This Row],[Difficulty to Understand]]&lt;&gt;"No",VLOOKUP(Table2[[#This Row],[Test Parameters]],'Key 1'!$A:$B,2,),"")</f>
        <v/>
      </c>
      <c r="D32" s="16" t="str">
        <f>IF(Table2[[#This Row],[Difficulty to Understand]]&lt;&gt;"No",VLOOKUP(Table2[[#This Row],[Test Parameters]],'Key 1'!$A:$C,3,),"")</f>
        <v/>
      </c>
      <c r="E32" s="16" t="s">
        <v>159</v>
      </c>
      <c r="F32" s="16" t="s">
        <v>568</v>
      </c>
    </row>
    <row r="33" spans="1:6" x14ac:dyDescent="0.35">
      <c r="A33" s="16" t="s">
        <v>42</v>
      </c>
      <c r="B33" s="16"/>
      <c r="C33" s="16" t="str">
        <f>IF(Table2[[#This Row],[Difficulty to Understand]]&lt;&gt;"No",VLOOKUP(Table2[[#This Row],[Test Parameters]],'Key 1'!$A:$B,2,),"")</f>
        <v/>
      </c>
      <c r="D33" s="16" t="str">
        <f>IF(Table2[[#This Row],[Difficulty to Understand]]&lt;&gt;"No",VLOOKUP(Table2[[#This Row],[Test Parameters]],'Key 1'!$A:$C,3,),"")</f>
        <v/>
      </c>
      <c r="E33" s="16" t="s">
        <v>157</v>
      </c>
      <c r="F33" s="16" t="s">
        <v>568</v>
      </c>
    </row>
    <row r="34" spans="1:6" x14ac:dyDescent="0.35">
      <c r="A34" s="16" t="s">
        <v>43</v>
      </c>
      <c r="B34" s="16" t="s">
        <v>133</v>
      </c>
      <c r="C34" s="16" t="str">
        <f>IF(Table2[[#This Row],[Difficulty to Understand]]&lt;&gt;"No",VLOOKUP(Table2[[#This Row],[Test Parameters]],'Key 1'!$A:$B,2,),"")</f>
        <v>C</v>
      </c>
      <c r="D34" s="16" t="str">
        <f>IF(Table2[[#This Row],[Difficulty to Understand]]&lt;&gt;"No",VLOOKUP(Table2[[#This Row],[Test Parameters]],'Key 1'!$A:$C,3,),"")</f>
        <v>C</v>
      </c>
      <c r="E34" s="16" t="s">
        <v>160</v>
      </c>
      <c r="F34" s="16" t="s">
        <v>570</v>
      </c>
    </row>
    <row r="35" spans="1:6" x14ac:dyDescent="0.35">
      <c r="A35" s="16" t="s">
        <v>44</v>
      </c>
      <c r="B35" s="16"/>
      <c r="C35" s="16" t="str">
        <f>IF(Table2[[#This Row],[Difficulty to Understand]]&lt;&gt;"No",VLOOKUP(Table2[[#This Row],[Test Parameters]],'Key 1'!$A:$B,2,),"")</f>
        <v/>
      </c>
      <c r="D35" s="16" t="str">
        <f>IF(Table2[[#This Row],[Difficulty to Understand]]&lt;&gt;"No",VLOOKUP(Table2[[#This Row],[Test Parameters]],'Key 1'!$A:$C,3,),"")</f>
        <v/>
      </c>
      <c r="E35" s="16" t="s">
        <v>159</v>
      </c>
      <c r="F35" s="16" t="s">
        <v>568</v>
      </c>
    </row>
    <row r="36" spans="1:6" x14ac:dyDescent="0.35">
      <c r="A36" s="16" t="s">
        <v>45</v>
      </c>
      <c r="B36" s="16" t="s">
        <v>134</v>
      </c>
      <c r="C36" s="16" t="str">
        <f>IF(Table2[[#This Row],[Difficulty to Understand]]&lt;&gt;"No",VLOOKUP(Table2[[#This Row],[Test Parameters]],'Key 1'!$A:$B,2,),"")</f>
        <v>A</v>
      </c>
      <c r="D36" s="16" t="str">
        <f>IF(Table2[[#This Row],[Difficulty to Understand]]&lt;&gt;"No",VLOOKUP(Table2[[#This Row],[Test Parameters]],'Key 1'!$A:$C,3,),"")</f>
        <v>A</v>
      </c>
      <c r="E36" s="16" t="s">
        <v>158</v>
      </c>
      <c r="F36" s="16" t="s">
        <v>569</v>
      </c>
    </row>
    <row r="37" spans="1:6" x14ac:dyDescent="0.35">
      <c r="A37" s="16" t="s">
        <v>46</v>
      </c>
      <c r="B37" s="16" t="s">
        <v>135</v>
      </c>
      <c r="C37" s="16" t="str">
        <f>IF(Table2[[#This Row],[Difficulty to Understand]]&lt;&gt;"No",VLOOKUP(Table2[[#This Row],[Test Parameters]],'Key 1'!$A:$B,2,),"")</f>
        <v>B</v>
      </c>
      <c r="D37" s="16" t="str">
        <f>IF(Table2[[#This Row],[Difficulty to Understand]]&lt;&gt;"No",VLOOKUP(Table2[[#This Row],[Test Parameters]],'Key 1'!$A:$C,3,),"")</f>
        <v>B</v>
      </c>
      <c r="E37" s="16" t="s">
        <v>157</v>
      </c>
      <c r="F37" s="16" t="s">
        <v>570</v>
      </c>
    </row>
    <row r="38" spans="1:6" x14ac:dyDescent="0.35">
      <c r="A38" s="16" t="s">
        <v>47</v>
      </c>
      <c r="B38" s="16"/>
      <c r="C38" s="16" t="str">
        <f>IF(Table2[[#This Row],[Difficulty to Understand]]&lt;&gt;"No",VLOOKUP(Table2[[#This Row],[Test Parameters]],'Key 1'!$A:$B,2,),"")</f>
        <v/>
      </c>
      <c r="D38" s="16" t="str">
        <f>IF(Table2[[#This Row],[Difficulty to Understand]]&lt;&gt;"No",VLOOKUP(Table2[[#This Row],[Test Parameters]],'Key 1'!$A:$C,3,),"")</f>
        <v/>
      </c>
      <c r="E38" s="16" t="s">
        <v>157</v>
      </c>
      <c r="F38" s="16" t="s">
        <v>568</v>
      </c>
    </row>
    <row r="39" spans="1:6" x14ac:dyDescent="0.35">
      <c r="A39" s="16" t="s">
        <v>48</v>
      </c>
      <c r="B39" s="16"/>
      <c r="C39" s="16" t="str">
        <f>IF(Table2[[#This Row],[Difficulty to Understand]]&lt;&gt;"No",VLOOKUP(Table2[[#This Row],[Test Parameters]],'Key 1'!$A:$B,2,),"")</f>
        <v/>
      </c>
      <c r="D39" s="16" t="str">
        <f>IF(Table2[[#This Row],[Difficulty to Understand]]&lt;&gt;"No",VLOOKUP(Table2[[#This Row],[Test Parameters]],'Key 1'!$A:$C,3,),"")</f>
        <v/>
      </c>
      <c r="E39" s="16" t="s">
        <v>158</v>
      </c>
      <c r="F39" s="16" t="s">
        <v>568</v>
      </c>
    </row>
    <row r="40" spans="1:6" x14ac:dyDescent="0.35">
      <c r="A40" s="16" t="s">
        <v>49</v>
      </c>
      <c r="B40" s="16"/>
      <c r="C40" s="16" t="str">
        <f>IF(Table2[[#This Row],[Difficulty to Understand]]&lt;&gt;"No",VLOOKUP(Table2[[#This Row],[Test Parameters]],'Key 1'!$A:$B,2,),"")</f>
        <v/>
      </c>
      <c r="D40" s="16" t="str">
        <f>IF(Table2[[#This Row],[Difficulty to Understand]]&lt;&gt;"No",VLOOKUP(Table2[[#This Row],[Test Parameters]],'Key 1'!$A:$C,3,),"")</f>
        <v/>
      </c>
      <c r="E40" s="16" t="s">
        <v>159</v>
      </c>
      <c r="F40" s="16" t="s">
        <v>568</v>
      </c>
    </row>
    <row r="41" spans="1:6" x14ac:dyDescent="0.35">
      <c r="A41" s="16" t="s">
        <v>50</v>
      </c>
      <c r="B41" s="16" t="s">
        <v>136</v>
      </c>
      <c r="C41" s="16" t="str">
        <f>IF(Table2[[#This Row],[Difficulty to Understand]]&lt;&gt;"No",VLOOKUP(Table2[[#This Row],[Test Parameters]],'Key 1'!$A:$B,2,),"")</f>
        <v>N</v>
      </c>
      <c r="D41" s="16" t="str">
        <f>IF(Table2[[#This Row],[Difficulty to Understand]]&lt;&gt;"No",VLOOKUP(Table2[[#This Row],[Test Parameters]],'Key 1'!$A:$C,3,),"")</f>
        <v>C</v>
      </c>
      <c r="E41" s="16" t="s">
        <v>160</v>
      </c>
      <c r="F41" s="16" t="s">
        <v>569</v>
      </c>
    </row>
    <row r="42" spans="1:6" x14ac:dyDescent="0.35">
      <c r="A42" s="16" t="s">
        <v>51</v>
      </c>
      <c r="B42" s="16"/>
      <c r="C42" s="16" t="str">
        <f>IF(Table2[[#This Row],[Difficulty to Understand]]&lt;&gt;"No",VLOOKUP(Table2[[#This Row],[Test Parameters]],'Key 1'!$A:$B,2,),"")</f>
        <v/>
      </c>
      <c r="D42" s="16" t="str">
        <f>IF(Table2[[#This Row],[Difficulty to Understand]]&lt;&gt;"No",VLOOKUP(Table2[[#This Row],[Test Parameters]],'Key 1'!$A:$C,3,),"")</f>
        <v/>
      </c>
      <c r="E42" s="16" t="s">
        <v>160</v>
      </c>
      <c r="F42" s="16" t="s">
        <v>568</v>
      </c>
    </row>
    <row r="43" spans="1:6" x14ac:dyDescent="0.35">
      <c r="A43" s="16" t="s">
        <v>52</v>
      </c>
      <c r="B43" s="16" t="s">
        <v>137</v>
      </c>
      <c r="C43" s="16" t="str">
        <f>IF(Table2[[#This Row],[Difficulty to Understand]]&lt;&gt;"No",VLOOKUP(Table2[[#This Row],[Test Parameters]],'Key 1'!$A:$B,2,),"")</f>
        <v>D</v>
      </c>
      <c r="D43" s="16" t="str">
        <f>IF(Table2[[#This Row],[Difficulty to Understand]]&lt;&gt;"No",VLOOKUP(Table2[[#This Row],[Test Parameters]],'Key 1'!$A:$C,3,),"")</f>
        <v>D</v>
      </c>
      <c r="E43" s="16" t="s">
        <v>159</v>
      </c>
      <c r="F43" s="16" t="s">
        <v>570</v>
      </c>
    </row>
    <row r="44" spans="1:6" x14ac:dyDescent="0.35">
      <c r="A44" s="16" t="s">
        <v>53</v>
      </c>
      <c r="B44" s="16"/>
      <c r="C44" s="16" t="str">
        <f>IF(Table2[[#This Row],[Difficulty to Understand]]&lt;&gt;"No",VLOOKUP(Table2[[#This Row],[Test Parameters]],'Key 1'!$A:$B,2,),"")</f>
        <v/>
      </c>
      <c r="D44" s="16" t="str">
        <f>IF(Table2[[#This Row],[Difficulty to Understand]]&lt;&gt;"No",VLOOKUP(Table2[[#This Row],[Test Parameters]],'Key 1'!$A:$C,3,),"")</f>
        <v/>
      </c>
      <c r="E44" s="16" t="s">
        <v>157</v>
      </c>
      <c r="F44" s="16" t="s">
        <v>568</v>
      </c>
    </row>
    <row r="45" spans="1:6" x14ac:dyDescent="0.35">
      <c r="A45" s="16" t="s">
        <v>54</v>
      </c>
      <c r="B45" s="16"/>
      <c r="C45" s="16" t="str">
        <f>IF(Table2[[#This Row],[Difficulty to Understand]]&lt;&gt;"No",VLOOKUP(Table2[[#This Row],[Test Parameters]],'Key 1'!$A:$B,2,),"")</f>
        <v/>
      </c>
      <c r="D45" s="16" t="str">
        <f>IF(Table2[[#This Row],[Difficulty to Understand]]&lt;&gt;"No",VLOOKUP(Table2[[#This Row],[Test Parameters]],'Key 1'!$A:$C,3,),"")</f>
        <v/>
      </c>
      <c r="E45" s="16" t="s">
        <v>158</v>
      </c>
      <c r="F45" s="16" t="s">
        <v>568</v>
      </c>
    </row>
    <row r="46" spans="1:6" x14ac:dyDescent="0.35">
      <c r="A46" s="16" t="s">
        <v>55</v>
      </c>
      <c r="B46" s="16" t="s">
        <v>138</v>
      </c>
      <c r="C46" s="16" t="str">
        <f>IF(Table2[[#This Row],[Difficulty to Understand]]&lt;&gt;"No",VLOOKUP(Table2[[#This Row],[Test Parameters]],'Key 1'!$A:$B,2,),"")</f>
        <v>A</v>
      </c>
      <c r="D46" s="16" t="str">
        <f>IF(Table2[[#This Row],[Difficulty to Understand]]&lt;&gt;"No",VLOOKUP(Table2[[#This Row],[Test Parameters]],'Key 1'!$A:$C,3,),"")</f>
        <v>A</v>
      </c>
      <c r="E46" s="16" t="s">
        <v>158</v>
      </c>
      <c r="F46" s="16" t="s">
        <v>569</v>
      </c>
    </row>
    <row r="47" spans="1:6" x14ac:dyDescent="0.35">
      <c r="A47" s="16" t="s">
        <v>56</v>
      </c>
      <c r="B47" s="16"/>
      <c r="C47" s="16" t="str">
        <f>IF(Table2[[#This Row],[Difficulty to Understand]]&lt;&gt;"No",VLOOKUP(Table2[[#This Row],[Test Parameters]],'Key 1'!$A:$B,2,),"")</f>
        <v/>
      </c>
      <c r="D47" s="16" t="str">
        <f>IF(Table2[[#This Row],[Difficulty to Understand]]&lt;&gt;"No",VLOOKUP(Table2[[#This Row],[Test Parameters]],'Key 1'!$A:$C,3,),"")</f>
        <v/>
      </c>
      <c r="E47" s="16" t="s">
        <v>159</v>
      </c>
      <c r="F47" s="16" t="s">
        <v>568</v>
      </c>
    </row>
    <row r="48" spans="1:6" x14ac:dyDescent="0.35">
      <c r="A48" s="16" t="s">
        <v>57</v>
      </c>
      <c r="B48" s="16" t="s">
        <v>139</v>
      </c>
      <c r="C48" s="16" t="str">
        <f>IF(Table2[[#This Row],[Difficulty to Understand]]&lt;&gt;"No",VLOOKUP(Table2[[#This Row],[Test Parameters]],'Key 1'!$A:$B,2,),"")</f>
        <v>C</v>
      </c>
      <c r="D48" s="16" t="str">
        <f>IF(Table2[[#This Row],[Difficulty to Understand]]&lt;&gt;"No",VLOOKUP(Table2[[#This Row],[Test Parameters]],'Key 1'!$A:$C,3,),"")</f>
        <v>C</v>
      </c>
      <c r="E48" s="16" t="s">
        <v>160</v>
      </c>
      <c r="F48" s="16" t="s">
        <v>570</v>
      </c>
    </row>
    <row r="49" spans="1:6" x14ac:dyDescent="0.35">
      <c r="A49" s="16" t="s">
        <v>58</v>
      </c>
      <c r="B49" s="16"/>
      <c r="C49" s="16" t="str">
        <f>IF(Table2[[#This Row],[Difficulty to Understand]]&lt;&gt;"No",VLOOKUP(Table2[[#This Row],[Test Parameters]],'Key 1'!$A:$B,2,),"")</f>
        <v/>
      </c>
      <c r="D49" s="16" t="str">
        <f>IF(Table2[[#This Row],[Difficulty to Understand]]&lt;&gt;"No",VLOOKUP(Table2[[#This Row],[Test Parameters]],'Key 1'!$A:$C,3,),"")</f>
        <v/>
      </c>
      <c r="E49" s="16" t="s">
        <v>157</v>
      </c>
      <c r="F49" s="16" t="s">
        <v>568</v>
      </c>
    </row>
    <row r="50" spans="1:6" x14ac:dyDescent="0.35">
      <c r="A50" s="16" t="s">
        <v>59</v>
      </c>
      <c r="B50" s="16"/>
      <c r="C50" s="16" t="str">
        <f>IF(Table2[[#This Row],[Difficulty to Understand]]&lt;&gt;"No",VLOOKUP(Table2[[#This Row],[Test Parameters]],'Key 1'!$A:$B,2,),"")</f>
        <v/>
      </c>
      <c r="D50" s="16" t="str">
        <f>IF(Table2[[#This Row],[Difficulty to Understand]]&lt;&gt;"No",VLOOKUP(Table2[[#This Row],[Test Parameters]],'Key 1'!$A:$C,3,),"")</f>
        <v/>
      </c>
      <c r="E50" s="16" t="s">
        <v>157</v>
      </c>
      <c r="F50" s="16" t="s">
        <v>568</v>
      </c>
    </row>
    <row r="51" spans="1:6" x14ac:dyDescent="0.35">
      <c r="A51" s="16" t="s">
        <v>60</v>
      </c>
      <c r="B51" s="16" t="s">
        <v>140</v>
      </c>
      <c r="C51" s="16" t="str">
        <f>IF(Table2[[#This Row],[Difficulty to Understand]]&lt;&gt;"No",VLOOKUP(Table2[[#This Row],[Test Parameters]],'Key 1'!$A:$B,2,),"")</f>
        <v>D</v>
      </c>
      <c r="D51" s="16" t="str">
        <f>IF(Table2[[#This Row],[Difficulty to Understand]]&lt;&gt;"No",VLOOKUP(Table2[[#This Row],[Test Parameters]],'Key 1'!$A:$C,3,),"")</f>
        <v>D</v>
      </c>
      <c r="E51" s="16" t="s">
        <v>159</v>
      </c>
      <c r="F51" s="16" t="s">
        <v>569</v>
      </c>
    </row>
    <row r="52" spans="1:6" x14ac:dyDescent="0.35">
      <c r="A52" s="16" t="s">
        <v>61</v>
      </c>
      <c r="B52" s="16"/>
      <c r="C52" s="16" t="str">
        <f>IF(Table2[[#This Row],[Difficulty to Understand]]&lt;&gt;"No",VLOOKUP(Table2[[#This Row],[Test Parameters]],'Key 1'!$A:$B,2,),"")</f>
        <v/>
      </c>
      <c r="D52" s="16" t="str">
        <f>IF(Table2[[#This Row],[Difficulty to Understand]]&lt;&gt;"No",VLOOKUP(Table2[[#This Row],[Test Parameters]],'Key 1'!$A:$C,3,),"")</f>
        <v/>
      </c>
      <c r="E52" s="16" t="s">
        <v>158</v>
      </c>
      <c r="F52" s="16" t="s">
        <v>568</v>
      </c>
    </row>
    <row r="53" spans="1:6" x14ac:dyDescent="0.35">
      <c r="A53" s="16" t="s">
        <v>62</v>
      </c>
      <c r="B53" s="16"/>
      <c r="C53" s="16" t="str">
        <f>IF(Table2[[#This Row],[Difficulty to Understand]]&lt;&gt;"No",VLOOKUP(Table2[[#This Row],[Test Parameters]],'Key 1'!$A:$B,2,),"")</f>
        <v/>
      </c>
      <c r="D53" s="16" t="str">
        <f>IF(Table2[[#This Row],[Difficulty to Understand]]&lt;&gt;"No",VLOOKUP(Table2[[#This Row],[Test Parameters]],'Key 1'!$A:$C,3,),"")</f>
        <v/>
      </c>
      <c r="E53" s="16" t="s">
        <v>160</v>
      </c>
      <c r="F53" s="16" t="s">
        <v>568</v>
      </c>
    </row>
    <row r="54" spans="1:6" x14ac:dyDescent="0.35">
      <c r="A54" s="16" t="s">
        <v>63</v>
      </c>
      <c r="B54" s="16"/>
      <c r="C54" s="16" t="str">
        <f>IF(Table2[[#This Row],[Difficulty to Understand]]&lt;&gt;"No",VLOOKUP(Table2[[#This Row],[Test Parameters]],'Key 1'!$A:$B,2,),"")</f>
        <v/>
      </c>
      <c r="D54" s="16" t="str">
        <f>IF(Table2[[#This Row],[Difficulty to Understand]]&lt;&gt;"No",VLOOKUP(Table2[[#This Row],[Test Parameters]],'Key 1'!$A:$C,3,),"")</f>
        <v/>
      </c>
      <c r="E54" s="16" t="s">
        <v>160</v>
      </c>
      <c r="F54" s="16" t="s">
        <v>568</v>
      </c>
    </row>
    <row r="55" spans="1:6" x14ac:dyDescent="0.35">
      <c r="A55" s="16" t="s">
        <v>64</v>
      </c>
      <c r="B55" s="16"/>
      <c r="C55" s="16" t="str">
        <f>IF(Table2[[#This Row],[Difficulty to Understand]]&lt;&gt;"No",VLOOKUP(Table2[[#This Row],[Test Parameters]],'Key 1'!$A:$B,2,),"")</f>
        <v/>
      </c>
      <c r="D55" s="16" t="str">
        <f>IF(Table2[[#This Row],[Difficulty to Understand]]&lt;&gt;"No",VLOOKUP(Table2[[#This Row],[Test Parameters]],'Key 1'!$A:$C,3,),"")</f>
        <v/>
      </c>
      <c r="E55" s="16" t="s">
        <v>159</v>
      </c>
      <c r="F55" s="16" t="s">
        <v>568</v>
      </c>
    </row>
    <row r="56" spans="1:6" x14ac:dyDescent="0.35">
      <c r="A56" s="16" t="s">
        <v>65</v>
      </c>
      <c r="B56" s="16"/>
      <c r="C56" s="16" t="str">
        <f>IF(Table2[[#This Row],[Difficulty to Understand]]&lt;&gt;"No",VLOOKUP(Table2[[#This Row],[Test Parameters]],'Key 1'!$A:$B,2,),"")</f>
        <v/>
      </c>
      <c r="D56" s="16" t="str">
        <f>IF(Table2[[#This Row],[Difficulty to Understand]]&lt;&gt;"No",VLOOKUP(Table2[[#This Row],[Test Parameters]],'Key 1'!$A:$C,3,),"")</f>
        <v/>
      </c>
      <c r="E56" s="16" t="s">
        <v>157</v>
      </c>
      <c r="F56" s="16" t="s">
        <v>568</v>
      </c>
    </row>
    <row r="57" spans="1:6" x14ac:dyDescent="0.35">
      <c r="A57" s="16" t="s">
        <v>66</v>
      </c>
      <c r="B57" s="16"/>
      <c r="C57" s="16" t="str">
        <f>IF(Table2[[#This Row],[Difficulty to Understand]]&lt;&gt;"No",VLOOKUP(Table2[[#This Row],[Test Parameters]],'Key 1'!$A:$B,2,),"")</f>
        <v/>
      </c>
      <c r="D57" s="16" t="str">
        <f>IF(Table2[[#This Row],[Difficulty to Understand]]&lt;&gt;"No",VLOOKUP(Table2[[#This Row],[Test Parameters]],'Key 1'!$A:$C,3,),"")</f>
        <v/>
      </c>
      <c r="E57" s="16" t="s">
        <v>158</v>
      </c>
      <c r="F57" s="16" t="s">
        <v>568</v>
      </c>
    </row>
    <row r="58" spans="1:6" x14ac:dyDescent="0.35">
      <c r="A58" s="16" t="s">
        <v>67</v>
      </c>
      <c r="B58" s="16"/>
      <c r="C58" s="16" t="str">
        <f>IF(Table2[[#This Row],[Difficulty to Understand]]&lt;&gt;"No",VLOOKUP(Table2[[#This Row],[Test Parameters]],'Key 1'!$A:$B,2,),"")</f>
        <v/>
      </c>
      <c r="D58" s="16" t="str">
        <f>IF(Table2[[#This Row],[Difficulty to Understand]]&lt;&gt;"No",VLOOKUP(Table2[[#This Row],[Test Parameters]],'Key 1'!$A:$C,3,),"")</f>
        <v/>
      </c>
      <c r="E58" s="16" t="s">
        <v>158</v>
      </c>
      <c r="F58" s="16" t="s">
        <v>568</v>
      </c>
    </row>
    <row r="59" spans="1:6" x14ac:dyDescent="0.35">
      <c r="A59" s="16" t="s">
        <v>68</v>
      </c>
      <c r="B59" s="16" t="s">
        <v>141</v>
      </c>
      <c r="C59" s="16" t="str">
        <f>IF(Table2[[#This Row],[Difficulty to Understand]]&lt;&gt;"No",VLOOKUP(Table2[[#This Row],[Test Parameters]],'Key 1'!$A:$B,2,),"")</f>
        <v>C</v>
      </c>
      <c r="D59" s="16" t="str">
        <f>IF(Table2[[#This Row],[Difficulty to Understand]]&lt;&gt;"No",VLOOKUP(Table2[[#This Row],[Test Parameters]],'Key 1'!$A:$C,3,),"")</f>
        <v>N</v>
      </c>
      <c r="E59" s="16" t="s">
        <v>160</v>
      </c>
      <c r="F59" s="16" t="s">
        <v>569</v>
      </c>
    </row>
    <row r="60" spans="1:6" x14ac:dyDescent="0.35">
      <c r="A60" s="16" t="s">
        <v>69</v>
      </c>
      <c r="B60" s="16"/>
      <c r="C60" s="16" t="str">
        <f>IF(Table2[[#This Row],[Difficulty to Understand]]&lt;&gt;"No",VLOOKUP(Table2[[#This Row],[Test Parameters]],'Key 1'!$A:$B,2,),"")</f>
        <v/>
      </c>
      <c r="D60" s="16" t="str">
        <f>IF(Table2[[#This Row],[Difficulty to Understand]]&lt;&gt;"No",VLOOKUP(Table2[[#This Row],[Test Parameters]],'Key 1'!$A:$C,3,),"")</f>
        <v/>
      </c>
      <c r="E60" s="16" t="s">
        <v>157</v>
      </c>
      <c r="F60" s="16" t="s">
        <v>568</v>
      </c>
    </row>
    <row r="61" spans="1:6" x14ac:dyDescent="0.35">
      <c r="A61" s="16" t="s">
        <v>70</v>
      </c>
      <c r="B61" s="16"/>
      <c r="C61" s="16" t="str">
        <f>IF(Table2[[#This Row],[Difficulty to Understand]]&lt;&gt;"No",VLOOKUP(Table2[[#This Row],[Test Parameters]],'Key 1'!$A:$B,2,),"")</f>
        <v/>
      </c>
      <c r="D61" s="16" t="str">
        <f>IF(Table2[[#This Row],[Difficulty to Understand]]&lt;&gt;"No",VLOOKUP(Table2[[#This Row],[Test Parameters]],'Key 1'!$A:$C,3,),"")</f>
        <v/>
      </c>
      <c r="E61" s="16" t="s">
        <v>159</v>
      </c>
      <c r="F61" s="16" t="s">
        <v>568</v>
      </c>
    </row>
    <row r="62" spans="1:6" x14ac:dyDescent="0.35">
      <c r="A62" s="16" t="s">
        <v>71</v>
      </c>
      <c r="B62" s="16"/>
      <c r="C62" s="16" t="str">
        <f>IF(Table2[[#This Row],[Difficulty to Understand]]&lt;&gt;"No",VLOOKUP(Table2[[#This Row],[Test Parameters]],'Key 1'!$A:$B,2,),"")</f>
        <v/>
      </c>
      <c r="D62" s="16" t="str">
        <f>IF(Table2[[#This Row],[Difficulty to Understand]]&lt;&gt;"No",VLOOKUP(Table2[[#This Row],[Test Parameters]],'Key 1'!$A:$C,3,),"")</f>
        <v/>
      </c>
      <c r="E62" s="16" t="s">
        <v>160</v>
      </c>
      <c r="F62" s="16" t="s">
        <v>568</v>
      </c>
    </row>
    <row r="63" spans="1:6" x14ac:dyDescent="0.35">
      <c r="A63" s="16" t="s">
        <v>72</v>
      </c>
      <c r="B63" s="16"/>
      <c r="C63" s="16" t="str">
        <f>IF(Table2[[#This Row],[Difficulty to Understand]]&lt;&gt;"No",VLOOKUP(Table2[[#This Row],[Test Parameters]],'Key 1'!$A:$B,2,),"")</f>
        <v/>
      </c>
      <c r="D63" s="16" t="str">
        <f>IF(Table2[[#This Row],[Difficulty to Understand]]&lt;&gt;"No",VLOOKUP(Table2[[#This Row],[Test Parameters]],'Key 1'!$A:$C,3,),"")</f>
        <v/>
      </c>
      <c r="E63" s="16" t="s">
        <v>157</v>
      </c>
      <c r="F63" s="16" t="s">
        <v>568</v>
      </c>
    </row>
    <row r="64" spans="1:6" x14ac:dyDescent="0.35">
      <c r="A64" s="16" t="s">
        <v>73</v>
      </c>
      <c r="B64" s="16"/>
      <c r="C64" s="16" t="str">
        <f>IF(Table2[[#This Row],[Difficulty to Understand]]&lt;&gt;"No",VLOOKUP(Table2[[#This Row],[Test Parameters]],'Key 1'!$A:$B,2,),"")</f>
        <v/>
      </c>
      <c r="D64" s="16" t="str">
        <f>IF(Table2[[#This Row],[Difficulty to Understand]]&lt;&gt;"No",VLOOKUP(Table2[[#This Row],[Test Parameters]],'Key 1'!$A:$C,3,),"")</f>
        <v/>
      </c>
      <c r="E64" s="16" t="s">
        <v>159</v>
      </c>
      <c r="F64" s="16" t="s">
        <v>568</v>
      </c>
    </row>
    <row r="65" spans="1:6" x14ac:dyDescent="0.35">
      <c r="A65" s="16" t="s">
        <v>74</v>
      </c>
      <c r="B65" s="16"/>
      <c r="C65" s="16" t="str">
        <f>IF(Table2[[#This Row],[Difficulty to Understand]]&lt;&gt;"No",VLOOKUP(Table2[[#This Row],[Test Parameters]],'Key 1'!$A:$B,2,),"")</f>
        <v/>
      </c>
      <c r="D65" s="16" t="str">
        <f>IF(Table2[[#This Row],[Difficulty to Understand]]&lt;&gt;"No",VLOOKUP(Table2[[#This Row],[Test Parameters]],'Key 1'!$A:$C,3,),"")</f>
        <v/>
      </c>
      <c r="E65" s="16" t="s">
        <v>158</v>
      </c>
      <c r="F65" s="16" t="s">
        <v>568</v>
      </c>
    </row>
    <row r="66" spans="1:6" x14ac:dyDescent="0.35">
      <c r="A66" s="16" t="s">
        <v>75</v>
      </c>
      <c r="B66" s="16"/>
      <c r="C66" s="16" t="str">
        <f>IF(Table2[[#This Row],[Difficulty to Understand]]&lt;&gt;"No",VLOOKUP(Table2[[#This Row],[Test Parameters]],'Key 1'!$A:$B,2,),"")</f>
        <v/>
      </c>
      <c r="D66" s="16" t="str">
        <f>IF(Table2[[#This Row],[Difficulty to Understand]]&lt;&gt;"No",VLOOKUP(Table2[[#This Row],[Test Parameters]],'Key 1'!$A:$C,3,),"")</f>
        <v/>
      </c>
      <c r="E66" s="16" t="s">
        <v>158</v>
      </c>
      <c r="F66" s="16" t="s">
        <v>568</v>
      </c>
    </row>
    <row r="67" spans="1:6" x14ac:dyDescent="0.35">
      <c r="A67" s="16" t="s">
        <v>76</v>
      </c>
      <c r="B67" s="16"/>
      <c r="C67" s="16" t="str">
        <f>IF(Table2[[#This Row],[Difficulty to Understand]]&lt;&gt;"No",VLOOKUP(Table2[[#This Row],[Test Parameters]],'Key 1'!$A:$B,2,),"")</f>
        <v/>
      </c>
      <c r="D67" s="16" t="str">
        <f>IF(Table2[[#This Row],[Difficulty to Understand]]&lt;&gt;"No",VLOOKUP(Table2[[#This Row],[Test Parameters]],'Key 1'!$A:$C,3,),"")</f>
        <v/>
      </c>
      <c r="E67" s="16" t="s">
        <v>159</v>
      </c>
      <c r="F67" s="16" t="s">
        <v>568</v>
      </c>
    </row>
    <row r="68" spans="1:6" x14ac:dyDescent="0.35">
      <c r="A68" s="16" t="s">
        <v>77</v>
      </c>
      <c r="B68" s="16"/>
      <c r="C68" s="16" t="str">
        <f>IF(Table2[[#This Row],[Difficulty to Understand]]&lt;&gt;"No",VLOOKUP(Table2[[#This Row],[Test Parameters]],'Key 1'!$A:$B,2,),"")</f>
        <v/>
      </c>
      <c r="D68" s="16" t="str">
        <f>IF(Table2[[#This Row],[Difficulty to Understand]]&lt;&gt;"No",VLOOKUP(Table2[[#This Row],[Test Parameters]],'Key 1'!$A:$C,3,),"")</f>
        <v/>
      </c>
      <c r="E68" s="16" t="s">
        <v>157</v>
      </c>
      <c r="F68" s="16" t="s">
        <v>568</v>
      </c>
    </row>
    <row r="69" spans="1:6" x14ac:dyDescent="0.35">
      <c r="A69" s="16" t="s">
        <v>78</v>
      </c>
      <c r="B69" s="16"/>
      <c r="C69" s="16" t="str">
        <f>IF(Table2[[#This Row],[Difficulty to Understand]]&lt;&gt;"No",VLOOKUP(Table2[[#This Row],[Test Parameters]],'Key 1'!$A:$B,2,),"")</f>
        <v/>
      </c>
      <c r="D69" s="16" t="str">
        <f>IF(Table2[[#This Row],[Difficulty to Understand]]&lt;&gt;"No",VLOOKUP(Table2[[#This Row],[Test Parameters]],'Key 1'!$A:$C,3,),"")</f>
        <v/>
      </c>
      <c r="E69" s="16" t="s">
        <v>160</v>
      </c>
      <c r="F69" s="16" t="s">
        <v>568</v>
      </c>
    </row>
    <row r="70" spans="1:6" x14ac:dyDescent="0.35">
      <c r="A70" s="16" t="s">
        <v>79</v>
      </c>
      <c r="B70" s="16"/>
      <c r="C70" s="16" t="str">
        <f>IF(Table2[[#This Row],[Difficulty to Understand]]&lt;&gt;"No",VLOOKUP(Table2[[#This Row],[Test Parameters]],'Key 1'!$A:$B,2,),"")</f>
        <v/>
      </c>
      <c r="D70" s="16" t="str">
        <f>IF(Table2[[#This Row],[Difficulty to Understand]]&lt;&gt;"No",VLOOKUP(Table2[[#This Row],[Test Parameters]],'Key 1'!$A:$C,3,),"")</f>
        <v/>
      </c>
      <c r="E70" s="16" t="s">
        <v>159</v>
      </c>
      <c r="F70" s="16" t="s">
        <v>568</v>
      </c>
    </row>
    <row r="71" spans="1:6" x14ac:dyDescent="0.35">
      <c r="A71" s="16" t="s">
        <v>80</v>
      </c>
      <c r="B71" s="16"/>
      <c r="C71" s="16" t="str">
        <f>IF(Table2[[#This Row],[Difficulty to Understand]]&lt;&gt;"No",VLOOKUP(Table2[[#This Row],[Test Parameters]],'Key 1'!$A:$B,2,),"")</f>
        <v/>
      </c>
      <c r="D71" s="16" t="str">
        <f>IF(Table2[[#This Row],[Difficulty to Understand]]&lt;&gt;"No",VLOOKUP(Table2[[#This Row],[Test Parameters]],'Key 1'!$A:$C,3,),"")</f>
        <v/>
      </c>
      <c r="E71" s="16" t="s">
        <v>157</v>
      </c>
      <c r="F71" s="16" t="s">
        <v>568</v>
      </c>
    </row>
    <row r="72" spans="1:6" x14ac:dyDescent="0.35">
      <c r="A72" s="16" t="s">
        <v>81</v>
      </c>
      <c r="B72" s="16"/>
      <c r="C72" s="16" t="str">
        <f>IF(Table2[[#This Row],[Difficulty to Understand]]&lt;&gt;"No",VLOOKUP(Table2[[#This Row],[Test Parameters]],'Key 1'!$A:$B,2,),"")</f>
        <v/>
      </c>
      <c r="D72" s="16" t="str">
        <f>IF(Table2[[#This Row],[Difficulty to Understand]]&lt;&gt;"No",VLOOKUP(Table2[[#This Row],[Test Parameters]],'Key 1'!$A:$C,3,),"")</f>
        <v/>
      </c>
      <c r="E72" s="16" t="s">
        <v>160</v>
      </c>
      <c r="F72" s="16" t="s">
        <v>568</v>
      </c>
    </row>
    <row r="73" spans="1:6" x14ac:dyDescent="0.35">
      <c r="A73" s="16" t="s">
        <v>82</v>
      </c>
      <c r="B73" s="16"/>
      <c r="C73" s="16" t="str">
        <f>IF(Table2[[#This Row],[Difficulty to Understand]]&lt;&gt;"No",VLOOKUP(Table2[[#This Row],[Test Parameters]],'Key 1'!$A:$B,2,),"")</f>
        <v/>
      </c>
      <c r="D73" s="16" t="str">
        <f>IF(Table2[[#This Row],[Difficulty to Understand]]&lt;&gt;"No",VLOOKUP(Table2[[#This Row],[Test Parameters]],'Key 1'!$A:$C,3,),"")</f>
        <v/>
      </c>
      <c r="E73" s="16" t="s">
        <v>158</v>
      </c>
      <c r="F73" s="16" t="s">
        <v>568</v>
      </c>
    </row>
    <row r="74" spans="1:6" x14ac:dyDescent="0.35">
      <c r="A74" s="16" t="s">
        <v>83</v>
      </c>
      <c r="B74" s="16"/>
      <c r="C74" s="16" t="str">
        <f>IF(Table2[[#This Row],[Difficulty to Understand]]&lt;&gt;"No",VLOOKUP(Table2[[#This Row],[Test Parameters]],'Key 1'!$A:$B,2,),"")</f>
        <v/>
      </c>
      <c r="D74" s="16" t="str">
        <f>IF(Table2[[#This Row],[Difficulty to Understand]]&lt;&gt;"No",VLOOKUP(Table2[[#This Row],[Test Parameters]],'Key 1'!$A:$C,3,),"")</f>
        <v/>
      </c>
      <c r="E74" s="16" t="s">
        <v>157</v>
      </c>
      <c r="F74" s="16" t="s">
        <v>568</v>
      </c>
    </row>
    <row r="75" spans="1:6" x14ac:dyDescent="0.35">
      <c r="A75" s="16" t="s">
        <v>84</v>
      </c>
      <c r="B75" s="16"/>
      <c r="C75" s="16" t="str">
        <f>IF(Table2[[#This Row],[Difficulty to Understand]]&lt;&gt;"No",VLOOKUP(Table2[[#This Row],[Test Parameters]],'Key 1'!$A:$B,2,),"")</f>
        <v/>
      </c>
      <c r="D75" s="16" t="str">
        <f>IF(Table2[[#This Row],[Difficulty to Understand]]&lt;&gt;"No",VLOOKUP(Table2[[#This Row],[Test Parameters]],'Key 1'!$A:$C,3,),"")</f>
        <v/>
      </c>
      <c r="E75" s="16" t="s">
        <v>158</v>
      </c>
      <c r="F75" s="16" t="s">
        <v>568</v>
      </c>
    </row>
    <row r="76" spans="1:6" x14ac:dyDescent="0.35">
      <c r="A76" s="16" t="s">
        <v>85</v>
      </c>
      <c r="B76" s="16" t="s">
        <v>142</v>
      </c>
      <c r="C76" s="16" t="str">
        <f>IF(Table2[[#This Row],[Difficulty to Understand]]&lt;&gt;"No",VLOOKUP(Table2[[#This Row],[Test Parameters]],'Key 1'!$A:$B,2,),"")</f>
        <v>D</v>
      </c>
      <c r="D76" s="16" t="str">
        <f>IF(Table2[[#This Row],[Difficulty to Understand]]&lt;&gt;"No",VLOOKUP(Table2[[#This Row],[Test Parameters]],'Key 1'!$A:$C,3,),"")</f>
        <v>D</v>
      </c>
      <c r="E76" s="16" t="s">
        <v>159</v>
      </c>
      <c r="F76" s="16" t="s">
        <v>569</v>
      </c>
    </row>
    <row r="77" spans="1:6" x14ac:dyDescent="0.35">
      <c r="A77" s="16" t="s">
        <v>86</v>
      </c>
      <c r="B77" s="16"/>
      <c r="C77" s="16" t="str">
        <f>IF(Table2[[#This Row],[Difficulty to Understand]]&lt;&gt;"No",VLOOKUP(Table2[[#This Row],[Test Parameters]],'Key 1'!$A:$B,2,),"")</f>
        <v/>
      </c>
      <c r="D77" s="16" t="str">
        <f>IF(Table2[[#This Row],[Difficulty to Understand]]&lt;&gt;"No",VLOOKUP(Table2[[#This Row],[Test Parameters]],'Key 1'!$A:$C,3,),"")</f>
        <v/>
      </c>
      <c r="E77" s="16" t="s">
        <v>160</v>
      </c>
      <c r="F77" s="16" t="s">
        <v>568</v>
      </c>
    </row>
    <row r="78" spans="1:6" x14ac:dyDescent="0.35">
      <c r="A78" s="16" t="s">
        <v>87</v>
      </c>
      <c r="B78" s="16"/>
      <c r="C78" s="16" t="str">
        <f>IF(Table2[[#This Row],[Difficulty to Understand]]&lt;&gt;"No",VLOOKUP(Table2[[#This Row],[Test Parameters]],'Key 1'!$A:$B,2,),"")</f>
        <v/>
      </c>
      <c r="D78" s="16" t="str">
        <f>IF(Table2[[#This Row],[Difficulty to Understand]]&lt;&gt;"No",VLOOKUP(Table2[[#This Row],[Test Parameters]],'Key 1'!$A:$C,3,),"")</f>
        <v/>
      </c>
      <c r="E78" s="16" t="s">
        <v>158</v>
      </c>
      <c r="F78" s="16" t="s">
        <v>568</v>
      </c>
    </row>
    <row r="79" spans="1:6" x14ac:dyDescent="0.35">
      <c r="A79" s="16" t="s">
        <v>88</v>
      </c>
      <c r="B79" s="16"/>
      <c r="C79" s="16" t="str">
        <f>IF(Table2[[#This Row],[Difficulty to Understand]]&lt;&gt;"No",VLOOKUP(Table2[[#This Row],[Test Parameters]],'Key 1'!$A:$B,2,),"")</f>
        <v/>
      </c>
      <c r="D79" s="16" t="str">
        <f>IF(Table2[[#This Row],[Difficulty to Understand]]&lt;&gt;"No",VLOOKUP(Table2[[#This Row],[Test Parameters]],'Key 1'!$A:$C,3,),"")</f>
        <v/>
      </c>
      <c r="E79" s="16" t="s">
        <v>159</v>
      </c>
      <c r="F79" s="16" t="s">
        <v>568</v>
      </c>
    </row>
    <row r="80" spans="1:6" x14ac:dyDescent="0.35">
      <c r="A80" s="16" t="s">
        <v>89</v>
      </c>
      <c r="B80" s="16"/>
      <c r="C80" s="16" t="str">
        <f>IF(Table2[[#This Row],[Difficulty to Understand]]&lt;&gt;"No",VLOOKUP(Table2[[#This Row],[Test Parameters]],'Key 1'!$A:$B,2,),"")</f>
        <v/>
      </c>
      <c r="D80" s="16" t="str">
        <f>IF(Table2[[#This Row],[Difficulty to Understand]]&lt;&gt;"No",VLOOKUP(Table2[[#This Row],[Test Parameters]],'Key 1'!$A:$C,3,),"")</f>
        <v/>
      </c>
      <c r="E80" s="16" t="s">
        <v>160</v>
      </c>
      <c r="F80" s="16" t="s">
        <v>568</v>
      </c>
    </row>
    <row r="81" spans="1:6" x14ac:dyDescent="0.35">
      <c r="A81" s="16" t="s">
        <v>90</v>
      </c>
      <c r="B81" s="16"/>
      <c r="C81" s="16" t="str">
        <f>IF(Table2[[#This Row],[Difficulty to Understand]]&lt;&gt;"No",VLOOKUP(Table2[[#This Row],[Test Parameters]],'Key 1'!$A:$B,2,),"")</f>
        <v/>
      </c>
      <c r="D81" s="16" t="str">
        <f>IF(Table2[[#This Row],[Difficulty to Understand]]&lt;&gt;"No",VLOOKUP(Table2[[#This Row],[Test Parameters]],'Key 1'!$A:$C,3,),"")</f>
        <v/>
      </c>
      <c r="E81" s="16" t="s">
        <v>157</v>
      </c>
      <c r="F81" s="16" t="s">
        <v>568</v>
      </c>
    </row>
    <row r="82" spans="1:6" x14ac:dyDescent="0.35">
      <c r="A82" s="16" t="s">
        <v>91</v>
      </c>
      <c r="B82" s="16"/>
      <c r="C82" s="16" t="str">
        <f>IF(Table2[[#This Row],[Difficulty to Understand]]&lt;&gt;"No",VLOOKUP(Table2[[#This Row],[Test Parameters]],'Key 1'!$A:$B,2,),"")</f>
        <v/>
      </c>
      <c r="D82" s="16" t="str">
        <f>IF(Table2[[#This Row],[Difficulty to Understand]]&lt;&gt;"No",VLOOKUP(Table2[[#This Row],[Test Parameters]],'Key 1'!$A:$C,3,),"")</f>
        <v/>
      </c>
      <c r="E82" s="16" t="s">
        <v>160</v>
      </c>
      <c r="F82" s="16" t="s">
        <v>568</v>
      </c>
    </row>
    <row r="83" spans="1:6" x14ac:dyDescent="0.35">
      <c r="A83" s="16" t="s">
        <v>92</v>
      </c>
      <c r="B83" s="16"/>
      <c r="C83" s="16" t="str">
        <f>IF(Table2[[#This Row],[Difficulty to Understand]]&lt;&gt;"No",VLOOKUP(Table2[[#This Row],[Test Parameters]],'Key 1'!$A:$B,2,),"")</f>
        <v/>
      </c>
      <c r="D83" s="16" t="str">
        <f>IF(Table2[[#This Row],[Difficulty to Understand]]&lt;&gt;"No",VLOOKUP(Table2[[#This Row],[Test Parameters]],'Key 1'!$A:$C,3,),"")</f>
        <v/>
      </c>
      <c r="E83" s="16" t="s">
        <v>159</v>
      </c>
      <c r="F83" s="16" t="s">
        <v>568</v>
      </c>
    </row>
    <row r="84" spans="1:6" x14ac:dyDescent="0.35">
      <c r="A84" s="16" t="s">
        <v>93</v>
      </c>
      <c r="B84" s="16"/>
      <c r="C84" s="16" t="str">
        <f>IF(Table2[[#This Row],[Difficulty to Understand]]&lt;&gt;"No",VLOOKUP(Table2[[#This Row],[Test Parameters]],'Key 1'!$A:$B,2,),"")</f>
        <v/>
      </c>
      <c r="D84" s="16" t="str">
        <f>IF(Table2[[#This Row],[Difficulty to Understand]]&lt;&gt;"No",VLOOKUP(Table2[[#This Row],[Test Parameters]],'Key 1'!$A:$C,3,),"")</f>
        <v/>
      </c>
      <c r="E84" s="16" t="s">
        <v>158</v>
      </c>
      <c r="F84" s="16" t="s">
        <v>568</v>
      </c>
    </row>
    <row r="85" spans="1:6" x14ac:dyDescent="0.35">
      <c r="A85" s="16" t="s">
        <v>95</v>
      </c>
      <c r="B85" s="16" t="s">
        <v>143</v>
      </c>
      <c r="C85" s="16" t="str">
        <f>IF(Table2[[#This Row],[Difficulty to Understand]]&lt;&gt;"No",VLOOKUP(Table2[[#This Row],[Test Parameters]],'Key 1'!$A:$B,2,),"")</f>
        <v>B</v>
      </c>
      <c r="D85" s="16" t="str">
        <f>IF(Table2[[#This Row],[Difficulty to Understand]]&lt;&gt;"No",VLOOKUP(Table2[[#This Row],[Test Parameters]],'Key 1'!$A:$C,3,),"")</f>
        <v>B</v>
      </c>
      <c r="E85" s="16" t="s">
        <v>157</v>
      </c>
      <c r="F85" s="16" t="s">
        <v>570</v>
      </c>
    </row>
    <row r="86" spans="1:6" x14ac:dyDescent="0.35">
      <c r="A86" s="16" t="s">
        <v>96</v>
      </c>
      <c r="B86" s="16"/>
      <c r="C86" s="16" t="str">
        <f>IF(Table2[[#This Row],[Difficulty to Understand]]&lt;&gt;"No",VLOOKUP(Table2[[#This Row],[Test Parameters]],'Key 1'!$A:$B,2,),"")</f>
        <v/>
      </c>
      <c r="D86" s="16" t="str">
        <f>IF(Table2[[#This Row],[Difficulty to Understand]]&lt;&gt;"No",VLOOKUP(Table2[[#This Row],[Test Parameters]],'Key 1'!$A:$C,3,),"")</f>
        <v/>
      </c>
      <c r="E86" s="16" t="s">
        <v>158</v>
      </c>
      <c r="F86" s="16" t="s">
        <v>568</v>
      </c>
    </row>
    <row r="87" spans="1:6" x14ac:dyDescent="0.35">
      <c r="A87" s="16" t="s">
        <v>97</v>
      </c>
      <c r="B87" s="16"/>
      <c r="C87" s="16" t="str">
        <f>IF(Table2[[#This Row],[Difficulty to Understand]]&lt;&gt;"No",VLOOKUP(Table2[[#This Row],[Test Parameters]],'Key 1'!$A:$B,2,),"")</f>
        <v/>
      </c>
      <c r="D87" s="16" t="str">
        <f>IF(Table2[[#This Row],[Difficulty to Understand]]&lt;&gt;"No",VLOOKUP(Table2[[#This Row],[Test Parameters]],'Key 1'!$A:$C,3,),"")</f>
        <v/>
      </c>
      <c r="E87" s="16" t="s">
        <v>160</v>
      </c>
      <c r="F87" s="16" t="s">
        <v>568</v>
      </c>
    </row>
    <row r="88" spans="1:6" x14ac:dyDescent="0.35">
      <c r="A88" s="16" t="s">
        <v>98</v>
      </c>
      <c r="B88" s="16"/>
      <c r="C88" s="16" t="str">
        <f>IF(Table2[[#This Row],[Difficulty to Understand]]&lt;&gt;"No",VLOOKUP(Table2[[#This Row],[Test Parameters]],'Key 1'!$A:$B,2,),"")</f>
        <v/>
      </c>
      <c r="D88" s="16" t="str">
        <f>IF(Table2[[#This Row],[Difficulty to Understand]]&lt;&gt;"No",VLOOKUP(Table2[[#This Row],[Test Parameters]],'Key 1'!$A:$C,3,),"")</f>
        <v/>
      </c>
      <c r="E88" s="16" t="s">
        <v>157</v>
      </c>
      <c r="F88" s="16" t="s">
        <v>568</v>
      </c>
    </row>
    <row r="89" spans="1:6" x14ac:dyDescent="0.35">
      <c r="A89" s="16" t="s">
        <v>99</v>
      </c>
      <c r="B89" s="16"/>
      <c r="C89" s="16" t="str">
        <f>IF(Table2[[#This Row],[Difficulty to Understand]]&lt;&gt;"No",VLOOKUP(Table2[[#This Row],[Test Parameters]],'Key 1'!$A:$B,2,),"")</f>
        <v/>
      </c>
      <c r="D89" s="16" t="str">
        <f>IF(Table2[[#This Row],[Difficulty to Understand]]&lt;&gt;"No",VLOOKUP(Table2[[#This Row],[Test Parameters]],'Key 1'!$A:$C,3,),"")</f>
        <v/>
      </c>
      <c r="E89" s="16" t="s">
        <v>159</v>
      </c>
      <c r="F89" s="16" t="s">
        <v>568</v>
      </c>
    </row>
    <row r="90" spans="1:6" x14ac:dyDescent="0.35">
      <c r="A90" s="16" t="s">
        <v>100</v>
      </c>
      <c r="B90" s="16"/>
      <c r="C90" s="16" t="str">
        <f>IF(Table2[[#This Row],[Difficulty to Understand]]&lt;&gt;"No",VLOOKUP(Table2[[#This Row],[Test Parameters]],'Key 1'!$A:$B,2,),"")</f>
        <v/>
      </c>
      <c r="D90" s="16" t="str">
        <f>IF(Table2[[#This Row],[Difficulty to Understand]]&lt;&gt;"No",VLOOKUP(Table2[[#This Row],[Test Parameters]],'Key 1'!$A:$C,3,),"")</f>
        <v/>
      </c>
      <c r="E90" s="16" t="s">
        <v>158</v>
      </c>
      <c r="F90" s="16" t="s">
        <v>568</v>
      </c>
    </row>
    <row r="91" spans="1:6" x14ac:dyDescent="0.35">
      <c r="A91" s="16" t="s">
        <v>101</v>
      </c>
      <c r="B91" s="16"/>
      <c r="C91" s="16" t="str">
        <f>IF(Table2[[#This Row],[Difficulty to Understand]]&lt;&gt;"No",VLOOKUP(Table2[[#This Row],[Test Parameters]],'Key 1'!$A:$B,2,),"")</f>
        <v/>
      </c>
      <c r="D91" s="16" t="str">
        <f>IF(Table2[[#This Row],[Difficulty to Understand]]&lt;&gt;"No",VLOOKUP(Table2[[#This Row],[Test Parameters]],'Key 1'!$A:$C,3,),"")</f>
        <v/>
      </c>
      <c r="E91" s="16" t="s">
        <v>160</v>
      </c>
      <c r="F91" s="16" t="s">
        <v>568</v>
      </c>
    </row>
    <row r="92" spans="1:6" x14ac:dyDescent="0.35">
      <c r="A92" s="16" t="s">
        <v>102</v>
      </c>
      <c r="B92" s="16" t="s">
        <v>144</v>
      </c>
      <c r="C92" s="16" t="str">
        <f>IF(Table2[[#This Row],[Difficulty to Understand]]&lt;&gt;"No",VLOOKUP(Table2[[#This Row],[Test Parameters]],'Key 1'!$A:$B,2,),"")</f>
        <v>B</v>
      </c>
      <c r="D92" s="16" t="str">
        <f>IF(Table2[[#This Row],[Difficulty to Understand]]&lt;&gt;"No",VLOOKUP(Table2[[#This Row],[Test Parameters]],'Key 1'!$A:$C,3,),"")</f>
        <v>B</v>
      </c>
      <c r="E92" s="16" t="s">
        <v>157</v>
      </c>
      <c r="F92" s="16" t="s">
        <v>570</v>
      </c>
    </row>
    <row r="93" spans="1:6" x14ac:dyDescent="0.35">
      <c r="A93" s="16" t="s">
        <v>103</v>
      </c>
      <c r="B93" s="16"/>
      <c r="C93" s="16" t="str">
        <f>IF(Table2[[#This Row],[Difficulty to Understand]]&lt;&gt;"No",VLOOKUP(Table2[[#This Row],[Test Parameters]],'Key 1'!$A:$B,2,),"")</f>
        <v/>
      </c>
      <c r="D93" s="16" t="str">
        <f>IF(Table2[[#This Row],[Difficulty to Understand]]&lt;&gt;"No",VLOOKUP(Table2[[#This Row],[Test Parameters]],'Key 1'!$A:$C,3,),"")</f>
        <v/>
      </c>
      <c r="E93" s="16" t="s">
        <v>159</v>
      </c>
      <c r="F93" s="16" t="s">
        <v>568</v>
      </c>
    </row>
    <row r="94" spans="1:6" x14ac:dyDescent="0.35">
      <c r="A94" s="16" t="s">
        <v>104</v>
      </c>
      <c r="B94" s="16"/>
      <c r="C94" s="16" t="str">
        <f>IF(Table2[[#This Row],[Difficulty to Understand]]&lt;&gt;"No",VLOOKUP(Table2[[#This Row],[Test Parameters]],'Key 1'!$A:$B,2,),"")</f>
        <v/>
      </c>
      <c r="D94" s="16" t="str">
        <f>IF(Table2[[#This Row],[Difficulty to Understand]]&lt;&gt;"No",VLOOKUP(Table2[[#This Row],[Test Parameters]],'Key 1'!$A:$C,3,),"")</f>
        <v/>
      </c>
      <c r="E94" s="16" t="s">
        <v>158</v>
      </c>
      <c r="F94" s="16" t="s">
        <v>568</v>
      </c>
    </row>
    <row r="95" spans="1:6" x14ac:dyDescent="0.35">
      <c r="A95" s="16" t="s">
        <v>105</v>
      </c>
      <c r="B95" s="16" t="s">
        <v>145</v>
      </c>
      <c r="C95" s="16" t="str">
        <f>IF(Table2[[#This Row],[Difficulty to Understand]]&lt;&gt;"No",VLOOKUP(Table2[[#This Row],[Test Parameters]],'Key 1'!$A:$B,2,),"")</f>
        <v>D</v>
      </c>
      <c r="D95" s="16" t="str">
        <f>IF(Table2[[#This Row],[Difficulty to Understand]]&lt;&gt;"No",VLOOKUP(Table2[[#This Row],[Test Parameters]],'Key 1'!$A:$C,3,),"")</f>
        <v>D</v>
      </c>
      <c r="E95" s="16" t="s">
        <v>159</v>
      </c>
      <c r="F95" s="16" t="s">
        <v>569</v>
      </c>
    </row>
    <row r="96" spans="1:6" x14ac:dyDescent="0.35">
      <c r="A96" s="16" t="s">
        <v>106</v>
      </c>
      <c r="B96" s="16"/>
      <c r="C96" s="16" t="str">
        <f>IF(Table2[[#This Row],[Difficulty to Understand]]&lt;&gt;"No",VLOOKUP(Table2[[#This Row],[Test Parameters]],'Key 1'!$A:$B,2,),"")</f>
        <v/>
      </c>
      <c r="D96" s="16" t="str">
        <f>IF(Table2[[#This Row],[Difficulty to Understand]]&lt;&gt;"No",VLOOKUP(Table2[[#This Row],[Test Parameters]],'Key 1'!$A:$C,3,),"")</f>
        <v/>
      </c>
      <c r="E96" s="16" t="s">
        <v>157</v>
      </c>
      <c r="F96" s="16" t="s">
        <v>568</v>
      </c>
    </row>
    <row r="97" spans="1:6" x14ac:dyDescent="0.35">
      <c r="A97" s="16" t="s">
        <v>107</v>
      </c>
      <c r="B97" s="16" t="s">
        <v>146</v>
      </c>
      <c r="C97" s="16" t="str">
        <f>IF(Table2[[#This Row],[Difficulty to Understand]]&lt;&gt;"No",VLOOKUP(Table2[[#This Row],[Test Parameters]],'Key 1'!$A:$B,2,),"")</f>
        <v>C</v>
      </c>
      <c r="D97" s="16" t="str">
        <f>IF(Table2[[#This Row],[Difficulty to Understand]]&lt;&gt;"No",VLOOKUP(Table2[[#This Row],[Test Parameters]],'Key 1'!$A:$C,3,),"")</f>
        <v>C</v>
      </c>
      <c r="E97" s="16" t="s">
        <v>160</v>
      </c>
      <c r="F97" s="16" t="s">
        <v>569</v>
      </c>
    </row>
    <row r="98" spans="1:6" x14ac:dyDescent="0.35">
      <c r="A98" s="16" t="s">
        <v>108</v>
      </c>
      <c r="B98" s="16"/>
      <c r="C98" s="16" t="str">
        <f>IF(Table2[[#This Row],[Difficulty to Understand]]&lt;&gt;"No",VLOOKUP(Table2[[#This Row],[Test Parameters]],'Key 1'!$A:$B,2,),"")</f>
        <v/>
      </c>
      <c r="D98" s="16" t="str">
        <f>IF(Table2[[#This Row],[Difficulty to Understand]]&lt;&gt;"No",VLOOKUP(Table2[[#This Row],[Test Parameters]],'Key 1'!$A:$C,3,),"")</f>
        <v/>
      </c>
      <c r="E98" s="16" t="s">
        <v>157</v>
      </c>
      <c r="F98" s="16" t="s">
        <v>568</v>
      </c>
    </row>
    <row r="99" spans="1:6" x14ac:dyDescent="0.35">
      <c r="A99" s="16" t="s">
        <v>109</v>
      </c>
      <c r="B99" s="16"/>
      <c r="C99" s="16" t="str">
        <f>IF(Table2[[#This Row],[Difficulty to Understand]]&lt;&gt;"No",VLOOKUP(Table2[[#This Row],[Test Parameters]],'Key 1'!$A:$B,2,),"")</f>
        <v/>
      </c>
      <c r="D99" s="16" t="str">
        <f>IF(Table2[[#This Row],[Difficulty to Understand]]&lt;&gt;"No",VLOOKUP(Table2[[#This Row],[Test Parameters]],'Key 1'!$A:$C,3,),"")</f>
        <v/>
      </c>
      <c r="E99" s="16" t="s">
        <v>160</v>
      </c>
      <c r="F99" s="16" t="s">
        <v>568</v>
      </c>
    </row>
    <row r="100" spans="1:6" x14ac:dyDescent="0.35">
      <c r="A100" s="16" t="s">
        <v>110</v>
      </c>
      <c r="B100" s="16"/>
      <c r="C100" s="16" t="str">
        <f>IF(Table2[[#This Row],[Difficulty to Understand]]&lt;&gt;"No",VLOOKUP(Table2[[#This Row],[Test Parameters]],'Key 1'!$A:$B,2,),"")</f>
        <v/>
      </c>
      <c r="D100" s="16" t="str">
        <f>IF(Table2[[#This Row],[Difficulty to Understand]]&lt;&gt;"No",VLOOKUP(Table2[[#This Row],[Test Parameters]],'Key 1'!$A:$C,3,),"")</f>
        <v/>
      </c>
      <c r="E100" s="16" t="s">
        <v>159</v>
      </c>
      <c r="F100" s="16" t="s">
        <v>568</v>
      </c>
    </row>
    <row r="101" spans="1:6" x14ac:dyDescent="0.35">
      <c r="A101" s="16" t="s">
        <v>111</v>
      </c>
      <c r="B101" s="16"/>
      <c r="C101" s="16" t="str">
        <f>IF(Table2[[#This Row],[Difficulty to Understand]]&lt;&gt;"No",VLOOKUP(Table2[[#This Row],[Test Parameters]],'Key 1'!$A:$B,2,),"")</f>
        <v/>
      </c>
      <c r="D101" s="16" t="str">
        <f>IF(Table2[[#This Row],[Difficulty to Understand]]&lt;&gt;"No",VLOOKUP(Table2[[#This Row],[Test Parameters]],'Key 1'!$A:$C,3,),"")</f>
        <v/>
      </c>
      <c r="E101" s="16" t="s">
        <v>158</v>
      </c>
      <c r="F101" s="16" t="s">
        <v>568</v>
      </c>
    </row>
    <row r="102" spans="1:6" x14ac:dyDescent="0.35">
      <c r="A102" s="16" t="s">
        <v>112</v>
      </c>
      <c r="B102" s="16"/>
      <c r="C102" s="16" t="str">
        <f>IF(Table2[[#This Row],[Difficulty to Understand]]&lt;&gt;"No",VLOOKUP(Table2[[#This Row],[Test Parameters]],'Key 1'!$A:$B,2,),"")</f>
        <v/>
      </c>
      <c r="D102" s="16" t="str">
        <f>IF(Table2[[#This Row],[Difficulty to Understand]]&lt;&gt;"No",VLOOKUP(Table2[[#This Row],[Test Parameters]],'Key 1'!$A:$C,3,),"")</f>
        <v/>
      </c>
      <c r="E102" s="16" t="s">
        <v>158</v>
      </c>
      <c r="F102" s="16" t="s">
        <v>568</v>
      </c>
    </row>
    <row r="103" spans="1:6" x14ac:dyDescent="0.35">
      <c r="A103" s="16" t="s">
        <v>113</v>
      </c>
      <c r="B103" s="16"/>
      <c r="C103" s="16" t="str">
        <f>IF(Table2[[#This Row],[Difficulty to Understand]]&lt;&gt;"No",VLOOKUP(Table2[[#This Row],[Test Parameters]],'Key 1'!$A:$B,2,),"")</f>
        <v/>
      </c>
      <c r="D103" s="16" t="str">
        <f>IF(Table2[[#This Row],[Difficulty to Understand]]&lt;&gt;"No",VLOOKUP(Table2[[#This Row],[Test Parameters]],'Key 1'!$A:$C,3,),"")</f>
        <v/>
      </c>
      <c r="E103" s="16" t="s">
        <v>160</v>
      </c>
      <c r="F103" s="16" t="s">
        <v>568</v>
      </c>
    </row>
    <row r="104" spans="1:6" x14ac:dyDescent="0.35">
      <c r="A104" s="16" t="s">
        <v>114</v>
      </c>
      <c r="B104" s="16"/>
      <c r="C104" s="16" t="str">
        <f>IF(Table2[[#This Row],[Difficulty to Understand]]&lt;&gt;"No",VLOOKUP(Table2[[#This Row],[Test Parameters]],'Key 1'!$A:$B,2,),"")</f>
        <v/>
      </c>
      <c r="D104" s="16" t="str">
        <f>IF(Table2[[#This Row],[Difficulty to Understand]]&lt;&gt;"No",VLOOKUP(Table2[[#This Row],[Test Parameters]],'Key 1'!$A:$C,3,),"")</f>
        <v/>
      </c>
      <c r="E104" s="16" t="s">
        <v>157</v>
      </c>
      <c r="F104" s="16" t="s">
        <v>568</v>
      </c>
    </row>
    <row r="105" spans="1:6" x14ac:dyDescent="0.35">
      <c r="A105" s="16" t="s">
        <v>115</v>
      </c>
      <c r="B105" s="16" t="s">
        <v>147</v>
      </c>
      <c r="C105" s="16" t="str">
        <f>IF(Table2[[#This Row],[Difficulty to Understand]]&lt;&gt;"No",VLOOKUP(Table2[[#This Row],[Test Parameters]],'Key 1'!$A:$B,2,),"")</f>
        <v>D</v>
      </c>
      <c r="D105" s="16" t="str">
        <f>IF(Table2[[#This Row],[Difficulty to Understand]]&lt;&gt;"No",VLOOKUP(Table2[[#This Row],[Test Parameters]],'Key 1'!$A:$C,3,),"")</f>
        <v>D</v>
      </c>
      <c r="E105" s="16" t="s">
        <v>159</v>
      </c>
      <c r="F105" s="16" t="s">
        <v>569</v>
      </c>
    </row>
    <row r="106" spans="1:6" x14ac:dyDescent="0.35">
      <c r="A106" s="16" t="s">
        <v>116</v>
      </c>
      <c r="B106" s="16" t="s">
        <v>148</v>
      </c>
      <c r="C106" s="16" t="str">
        <f>IF(Table2[[#This Row],[Difficulty to Understand]]&lt;&gt;"No",VLOOKUP(Table2[[#This Row],[Test Parameters]],'Key 1'!$A:$B,2,),"")</f>
        <v>B</v>
      </c>
      <c r="D106" s="16" t="str">
        <f>IF(Table2[[#This Row],[Difficulty to Understand]]&lt;&gt;"No",VLOOKUP(Table2[[#This Row],[Test Parameters]],'Key 1'!$A:$C,3,),"")</f>
        <v>B</v>
      </c>
      <c r="E106" s="16" t="s">
        <v>157</v>
      </c>
      <c r="F106" s="16" t="s">
        <v>569</v>
      </c>
    </row>
    <row r="107" spans="1:6" x14ac:dyDescent="0.35">
      <c r="A107" s="16" t="s">
        <v>117</v>
      </c>
      <c r="B107" s="16"/>
      <c r="C107" s="16" t="str">
        <f>IF(Table2[[#This Row],[Difficulty to Understand]]&lt;&gt;"No",VLOOKUP(Table2[[#This Row],[Test Parameters]],'Key 1'!$A:$B,2,),"")</f>
        <v/>
      </c>
      <c r="D107" s="16" t="str">
        <f>IF(Table2[[#This Row],[Difficulty to Understand]]&lt;&gt;"No",VLOOKUP(Table2[[#This Row],[Test Parameters]],'Key 1'!$A:$C,3,),"")</f>
        <v/>
      </c>
      <c r="E107" s="16" t="s">
        <v>159</v>
      </c>
      <c r="F107" s="16" t="s">
        <v>568</v>
      </c>
    </row>
    <row r="108" spans="1:6" x14ac:dyDescent="0.35">
      <c r="A108" s="16" t="s">
        <v>118</v>
      </c>
      <c r="B108" s="16"/>
      <c r="C108" s="16" t="str">
        <f>IF(Table2[[#This Row],[Difficulty to Understand]]&lt;&gt;"No",VLOOKUP(Table2[[#This Row],[Test Parameters]],'Key 1'!$A:$B,2,),"")</f>
        <v/>
      </c>
      <c r="D108" s="16" t="str">
        <f>IF(Table2[[#This Row],[Difficulty to Understand]]&lt;&gt;"No",VLOOKUP(Table2[[#This Row],[Test Parameters]],'Key 1'!$A:$C,3,),"")</f>
        <v/>
      </c>
      <c r="E108" s="16" t="s">
        <v>158</v>
      </c>
      <c r="F108" s="16" t="s">
        <v>568</v>
      </c>
    </row>
    <row r="109" spans="1:6" x14ac:dyDescent="0.35">
      <c r="A109" s="16" t="s">
        <v>119</v>
      </c>
      <c r="B109" s="16"/>
      <c r="C109" s="16" t="str">
        <f>IF(Table2[[#This Row],[Difficulty to Understand]]&lt;&gt;"No",VLOOKUP(Table2[[#This Row],[Test Parameters]],'Key 1'!$A:$B,2,),"")</f>
        <v/>
      </c>
      <c r="D109" s="16" t="str">
        <f>IF(Table2[[#This Row],[Difficulty to Understand]]&lt;&gt;"No",VLOOKUP(Table2[[#This Row],[Test Parameters]],'Key 1'!$A:$C,3,),"")</f>
        <v/>
      </c>
      <c r="E109" s="16" t="s">
        <v>160</v>
      </c>
      <c r="F109" s="16" t="s">
        <v>568</v>
      </c>
    </row>
    <row r="110" spans="1:6" x14ac:dyDescent="0.35">
      <c r="A110" s="16" t="s">
        <v>120</v>
      </c>
      <c r="B110" s="16"/>
      <c r="C110" s="16" t="str">
        <f>IF(Table2[[#This Row],[Difficulty to Understand]]&lt;&gt;"No",VLOOKUP(Table2[[#This Row],[Test Parameters]],'Key 1'!$A:$B,2,),"")</f>
        <v/>
      </c>
      <c r="D110" s="16" t="str">
        <f>IF(Table2[[#This Row],[Difficulty to Understand]]&lt;&gt;"No",VLOOKUP(Table2[[#This Row],[Test Parameters]],'Key 1'!$A:$C,3,),"")</f>
        <v/>
      </c>
      <c r="E110" s="16" t="s">
        <v>160</v>
      </c>
      <c r="F110" s="16" t="s">
        <v>568</v>
      </c>
    </row>
    <row r="111" spans="1:6" x14ac:dyDescent="0.35">
      <c r="A111" s="16" t="s">
        <v>121</v>
      </c>
      <c r="B111" s="16" t="s">
        <v>149</v>
      </c>
      <c r="C111" s="16" t="str">
        <f>IF(Table2[[#This Row],[Difficulty to Understand]]&lt;&gt;"No",VLOOKUP(Table2[[#This Row],[Test Parameters]],'Key 1'!$A:$B,2,),"")</f>
        <v>B</v>
      </c>
      <c r="D111" s="16" t="str">
        <f>IF(Table2[[#This Row],[Difficulty to Understand]]&lt;&gt;"No",VLOOKUP(Table2[[#This Row],[Test Parameters]],'Key 1'!$A:$C,3,),"")</f>
        <v>B</v>
      </c>
      <c r="E111" s="16" t="s">
        <v>157</v>
      </c>
      <c r="F111" s="16" t="s">
        <v>570</v>
      </c>
    </row>
    <row r="112" spans="1:6" x14ac:dyDescent="0.35">
      <c r="A112" s="16" t="s">
        <v>122</v>
      </c>
      <c r="B112" s="16"/>
      <c r="C112" s="16" t="str">
        <f>IF(Table2[[#This Row],[Difficulty to Understand]]&lt;&gt;"No",VLOOKUP(Table2[[#This Row],[Test Parameters]],'Key 1'!$A:$B,2,),"")</f>
        <v/>
      </c>
      <c r="D112" s="16" t="str">
        <f>IF(Table2[[#This Row],[Difficulty to Understand]]&lt;&gt;"No",VLOOKUP(Table2[[#This Row],[Test Parameters]],'Key 1'!$A:$C,3,),"")</f>
        <v/>
      </c>
      <c r="E112" s="16" t="s">
        <v>158</v>
      </c>
      <c r="F112" s="16" t="s">
        <v>568</v>
      </c>
    </row>
    <row r="113" spans="1:6" x14ac:dyDescent="0.35">
      <c r="A113" s="18" t="s">
        <v>123</v>
      </c>
      <c r="B113" s="18"/>
      <c r="C113" s="18" t="str">
        <f>IF(Table2[[#This Row],[Difficulty to Understand]]&lt;&gt;"No",VLOOKUP(Table2[[#This Row],[Test Parameters]],'Key 1'!$A:$B,2,),"")</f>
        <v/>
      </c>
      <c r="D113" s="18" t="str">
        <f>IF(Table2[[#This Row],[Difficulty to Understand]]&lt;&gt;"No",VLOOKUP(Table2[[#This Row],[Test Parameters]],'Key 1'!$A:$C,3,),"")</f>
        <v/>
      </c>
      <c r="E113" s="18" t="s">
        <v>159</v>
      </c>
      <c r="F113" s="18" t="s">
        <v>568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 C o l u m n s \ M o s t < / K e y > < / a : K e y > < a : V a l u e   i : t y p e = " T a b l e W i d g e t B a s e V i e w S t a t e " / > < / a : K e y V a l u e O f D i a g r a m O b j e c t K e y a n y T y p e z b w N T n L X > < a : K e y V a l u e O f D i a g r a m O b j e c t K e y a n y T y p e z b w N T n L X > < a : K e y > < K e y > C o l u m n s \ L e a s t < / K e y > < / a : K e y > < a : V a l u e   i : t y p e = " T a b l e W i d g e t B a s e V i e w S t a t e " / > < / a : K e y V a l u e O f D i a g r a m O b j e c t K e y a n y T y p e z b w N T n L X > < a : K e y V a l u e O f D i a g r a m O b j e c t K e y a n y T y p e z b w N T n L X > < a : K e y > < K e y > C o l u m n s \ M o s t 2 < / K e y > < / a : K e y > < a : V a l u e   i : t y p e = " T a b l e W i d g e t B a s e V i e w S t a t e " / > < / a : K e y V a l u e O f D i a g r a m O b j e c t K e y a n y T y p e z b w N T n L X > < a : K e y V a l u e O f D i a g r a m O b j e c t K e y a n y T y p e z b w N T n L X > < a : K e y > < K e y > C o l u m n s \ L e a s t 3 < / K e y > < / a : K e y > < a : V a l u e   i : t y p e = " T a b l e W i d g e t B a s e V i e w S t a t e " / > < / a : K e y V a l u e O f D i a g r a m O b j e c t K e y a n y T y p e z b w N T n L X > < a : K e y V a l u e O f D i a g r a m O b j e c t K e y a n y T y p e z b w N T n L X > < a : K e y > < K e y > C o l u m n s \ M o s t 4 < / K e y > < / a : K e y > < a : V a l u e   i : t y p e = " T a b l e W i d g e t B a s e V i e w S t a t e " / > < / a : K e y V a l u e O f D i a g r a m O b j e c t K e y a n y T y p e z b w N T n L X > < a : K e y V a l u e O f D i a g r a m O b j e c t K e y a n y T y p e z b w N T n L X > < a : K e y > < K e y > C o l u m n s \ L e a s t 5 < / K e y > < / a : K e y > < a : V a l u e   i : t y p e = " T a b l e W i d g e t B a s e V i e w S t a t e " / > < / a : K e y V a l u e O f D i a g r a m O b j e c t K e y a n y T y p e z b w N T n L X > < a : K e y V a l u e O f D i a g r a m O b j e c t K e y a n y T y p e z b w N T n L X > < a : K e y > < K e y > C o l u m n s \ M o s t 6 < / K e y > < / a : K e y > < a : V a l u e   i : t y p e = " T a b l e W i d g e t B a s e V i e w S t a t e " / > < / a : K e y V a l u e O f D i a g r a m O b j e c t K e y a n y T y p e z b w N T n L X > < a : K e y V a l u e O f D i a g r a m O b j e c t K e y a n y T y p e z b w N T n L X > < a : K e y > < K e y > C o l u m n s \ L e a s t 7 < / K e y > < / a : K e y > < a : V a l u e   i : t y p e = " T a b l e W i d g e t B a s e V i e w S t a t e " / > < / a : K e y V a l u e O f D i a g r a m O b j e c t K e y a n y T y p e z b w N T n L X > < a : K e y V a l u e O f D i a g r a m O b j e c t K e y a n y T y p e z b w N T n L X > < a : K e y > < K e y > C o l u m n s \ M o s t 8 < / K e y > < / a : K e y > < a : V a l u e   i : t y p e = " T a b l e W i d g e t B a s e V i e w S t a t e " / > < / a : K e y V a l u e O f D i a g r a m O b j e c t K e y a n y T y p e z b w N T n L X > < a : K e y V a l u e O f D i a g r a m O b j e c t K e y a n y T y p e z b w N T n L X > < a : K e y > < K e y > C o l u m n s \ L e a s t 9 < / K e y > < / a : K e y > < a : V a l u e   i : t y p e = " T a b l e W i d g e t B a s e V i e w S t a t e " / > < / a : K e y V a l u e O f D i a g r a m O b j e c t K e y a n y T y p e z b w N T n L X > < a : K e y V a l u e O f D i a g r a m O b j e c t K e y a n y T y p e z b w N T n L X > < a : K e y > < K e y > C o l u m n s \ M o s t 1 0 < / K e y > < / a : K e y > < a : V a l u e   i : t y p e = " T a b l e W i d g e t B a s e V i e w S t a t e " / > < / a : K e y V a l u e O f D i a g r a m O b j e c t K e y a n y T y p e z b w N T n L X > < a : K e y V a l u e O f D i a g r a m O b j e c t K e y a n y T y p e z b w N T n L X > < a : K e y > < K e y > C o l u m n s \ L e a s t 1 1 < / K e y > < / a : K e y > < a : V a l u e   i : t y p e = " T a b l e W i d g e t B a s e V i e w S t a t e " / > < / a : K e y V a l u e O f D i a g r a m O b j e c t K e y a n y T y p e z b w N T n L X > < a : K e y V a l u e O f D i a g r a m O b j e c t K e y a n y T y p e z b w N T n L X > < a : K e y > < K e y > C o l u m n s \ M o s t 1 2 < / K e y > < / a : K e y > < a : V a l u e   i : t y p e = " T a b l e W i d g e t B a s e V i e w S t a t e " / > < / a : K e y V a l u e O f D i a g r a m O b j e c t K e y a n y T y p e z b w N T n L X > < a : K e y V a l u e O f D i a g r a m O b j e c t K e y a n y T y p e z b w N T n L X > < a : K e y > < K e y > C o l u m n s \ L e a s t 1 3 < / K e y > < / a : K e y > < a : V a l u e   i : t y p e = " T a b l e W i d g e t B a s e V i e w S t a t e " / > < / a : K e y V a l u e O f D i a g r a m O b j e c t K e y a n y T y p e z b w N T n L X > < a : K e y V a l u e O f D i a g r a m O b j e c t K e y a n y T y p e z b w N T n L X > < a : K e y > < K e y > C o l u m n s \ M o s t 1 4 < / K e y > < / a : K e y > < a : V a l u e   i : t y p e = " T a b l e W i d g e t B a s e V i e w S t a t e " / > < / a : K e y V a l u e O f D i a g r a m O b j e c t K e y a n y T y p e z b w N T n L X > < a : K e y V a l u e O f D i a g r a m O b j e c t K e y a n y T y p e z b w N T n L X > < a : K e y > < K e y > C o l u m n s \ L e a s t 1 5 < / K e y > < / a : K e y > < a : V a l u e   i : t y p e = " T a b l e W i d g e t B a s e V i e w S t a t e " / > < / a : K e y V a l u e O f D i a g r a m O b j e c t K e y a n y T y p e z b w N T n L X > < a : K e y V a l u e O f D i a g r a m O b j e c t K e y a n y T y p e z b w N T n L X > < a : K e y > < K e y > C o l u m n s \ M o s t 1 6 < / K e y > < / a : K e y > < a : V a l u e   i : t y p e = " T a b l e W i d g e t B a s e V i e w S t a t e " / > < / a : K e y V a l u e O f D i a g r a m O b j e c t K e y a n y T y p e z b w N T n L X > < a : K e y V a l u e O f D i a g r a m O b j e c t K e y a n y T y p e z b w N T n L X > < a : K e y > < K e y > C o l u m n s \ L e a s t 1 7 < / K e y > < / a : K e y > < a : V a l u e   i : t y p e = " T a b l e W i d g e t B a s e V i e w S t a t e " / > < / a : K e y V a l u e O f D i a g r a m O b j e c t K e y a n y T y p e z b w N T n L X > < a : K e y V a l u e O f D i a g r a m O b j e c t K e y a n y T y p e z b w N T n L X > < a : K e y > < K e y > C o l u m n s \ M o s t 1 8 < / K e y > < / a : K e y > < a : V a l u e   i : t y p e = " T a b l e W i d g e t B a s e V i e w S t a t e " / > < / a : K e y V a l u e O f D i a g r a m O b j e c t K e y a n y T y p e z b w N T n L X > < a : K e y V a l u e O f D i a g r a m O b j e c t K e y a n y T y p e z b w N T n L X > < a : K e y > < K e y > C o l u m n s \ L e a s t 1 9 < / K e y > < / a : K e y > < a : V a l u e   i : t y p e = " T a b l e W i d g e t B a s e V i e w S t a t e " / > < / a : K e y V a l u e O f D i a g r a m O b j e c t K e y a n y T y p e z b w N T n L X > < a : K e y V a l u e O f D i a g r a m O b j e c t K e y a n y T y p e z b w N T n L X > < a : K e y > < K e y > C o l u m n s \ M o s t 2 0 < / K e y > < / a : K e y > < a : V a l u e   i : t y p e = " T a b l e W i d g e t B a s e V i e w S t a t e " / > < / a : K e y V a l u e O f D i a g r a m O b j e c t K e y a n y T y p e z b w N T n L X > < a : K e y V a l u e O f D i a g r a m O b j e c t K e y a n y T y p e z b w N T n L X > < a : K e y > < K e y > C o l u m n s \ L e a s t 2 1 < / K e y > < / a : K e y > < a : V a l u e   i : t y p e = " T a b l e W i d g e t B a s e V i e w S t a t e " / > < / a : K e y V a l u e O f D i a g r a m O b j e c t K e y a n y T y p e z b w N T n L X > < a : K e y V a l u e O f D i a g r a m O b j e c t K e y a n y T y p e z b w N T n L X > < a : K e y > < K e y > C o l u m n s \ M o s t 2 2 < / K e y > < / a : K e y > < a : V a l u e   i : t y p e = " T a b l e W i d g e t B a s e V i e w S t a t e " / > < / a : K e y V a l u e O f D i a g r a m O b j e c t K e y a n y T y p e z b w N T n L X > < a : K e y V a l u e O f D i a g r a m O b j e c t K e y a n y T y p e z b w N T n L X > < a : K e y > < K e y > C o l u m n s \ L e a s t 2 3 < / K e y > < / a : K e y > < a : V a l u e   i : t y p e = " T a b l e W i d g e t B a s e V i e w S t a t e " / > < / a : K e y V a l u e O f D i a g r a m O b j e c t K e y a n y T y p e z b w N T n L X > < a : K e y V a l u e O f D i a g r a m O b j e c t K e y a n y T y p e z b w N T n L X > < a : K e y > < K e y > C o l u m n s \ M o s t 2 4 < / K e y > < / a : K e y > < a : V a l u e   i : t y p e = " T a b l e W i d g e t B a s e V i e w S t a t e " / > < / a : K e y V a l u e O f D i a g r a m O b j e c t K e y a n y T y p e z b w N T n L X > < a : K e y V a l u e O f D i a g r a m O b j e c t K e y a n y T y p e z b w N T n L X > < a : K e y > < K e y > C o l u m n s \ L e a s t 2 5 < / K e y > < / a : K e y > < a : V a l u e   i : t y p e = " T a b l e W i d g e t B a s e V i e w S t a t e " / > < / a : K e y V a l u e O f D i a g r a m O b j e c t K e y a n y T y p e z b w N T n L X > < a : K e y V a l u e O f D i a g r a m O b j e c t K e y a n y T y p e z b w N T n L X > < a : K e y > < K e y > C o l u m n s \ M o s t 2 6 < / K e y > < / a : K e y > < a : V a l u e   i : t y p e = " T a b l e W i d g e t B a s e V i e w S t a t e " / > < / a : K e y V a l u e O f D i a g r a m O b j e c t K e y a n y T y p e z b w N T n L X > < a : K e y V a l u e O f D i a g r a m O b j e c t K e y a n y T y p e z b w N T n L X > < a : K e y > < K e y > C o l u m n s \ L e a s t 2 7 < / K e y > < / a : K e y > < a : V a l u e   i : t y p e = " T a b l e W i d g e t B a s e V i e w S t a t e " / > < / a : K e y V a l u e O f D i a g r a m O b j e c t K e y a n y T y p e z b w N T n L X > < a : K e y V a l u e O f D i a g r a m O b j e c t K e y a n y T y p e z b w N T n L X > < a : K e y > < K e y > C o l u m n s \ M o s t 2 8 < / K e y > < / a : K e y > < a : V a l u e   i : t y p e = " T a b l e W i d g e t B a s e V i e w S t a t e " / > < / a : K e y V a l u e O f D i a g r a m O b j e c t K e y a n y T y p e z b w N T n L X > < a : K e y V a l u e O f D i a g r a m O b j e c t K e y a n y T y p e z b w N T n L X > < a : K e y > < K e y > C o l u m n s \ L e a s t 2 9 < / K e y > < / a : K e y > < a : V a l u e   i : t y p e = " T a b l e W i d g e t B a s e V i e w S t a t e " / > < / a : K e y V a l u e O f D i a g r a m O b j e c t K e y a n y T y p e z b w N T n L X > < a : K e y V a l u e O f D i a g r a m O b j e c t K e y a n y T y p e z b w N T n L X > < a : K e y > < K e y > C o l u m n s \ M o s t 3 0 < / K e y > < / a : K e y > < a : V a l u e   i : t y p e = " T a b l e W i d g e t B a s e V i e w S t a t e " / > < / a : K e y V a l u e O f D i a g r a m O b j e c t K e y a n y T y p e z b w N T n L X > < a : K e y V a l u e O f D i a g r a m O b j e c t K e y a n y T y p e z b w N T n L X > < a : K e y > < K e y > C o l u m n s \ L e a s t 3 1 < / K e y > < / a : K e y > < a : V a l u e   i : t y p e = " T a b l e W i d g e t B a s e V i e w S t a t e " / > < / a : K e y V a l u e O f D i a g r a m O b j e c t K e y a n y T y p e z b w N T n L X > < a : K e y V a l u e O f D i a g r a m O b j e c t K e y a n y T y p e z b w N T n L X > < a : K e y > < K e y > C o l u m n s \ M o s t 3 2 < / K e y > < / a : K e y > < a : V a l u e   i : t y p e = " T a b l e W i d g e t B a s e V i e w S t a t e " / > < / a : K e y V a l u e O f D i a g r a m O b j e c t K e y a n y T y p e z b w N T n L X > < a : K e y V a l u e O f D i a g r a m O b j e c t K e y a n y T y p e z b w N T n L X > < a : K e y > < K e y > C o l u m n s \ L e a s t 3 3 < / K e y > < / a : K e y > < a : V a l u e   i : t y p e = " T a b l e W i d g e t B a s e V i e w S t a t e " / > < / a : K e y V a l u e O f D i a g r a m O b j e c t K e y a n y T y p e z b w N T n L X > < a : K e y V a l u e O f D i a g r a m O b j e c t K e y a n y T y p e z b w N T n L X > < a : K e y > < K e y > C o l u m n s \ M o s t 3 4 < / K e y > < / a : K e y > < a : V a l u e   i : t y p e = " T a b l e W i d g e t B a s e V i e w S t a t e " / > < / a : K e y V a l u e O f D i a g r a m O b j e c t K e y a n y T y p e z b w N T n L X > < a : K e y V a l u e O f D i a g r a m O b j e c t K e y a n y T y p e z b w N T n L X > < a : K e y > < K e y > C o l u m n s \ L e a s t 3 5 < / K e y > < / a : K e y > < a : V a l u e   i : t y p e = " T a b l e W i d g e t B a s e V i e w S t a t e " / > < / a : K e y V a l u e O f D i a g r a m O b j e c t K e y a n y T y p e z b w N T n L X > < a : K e y V a l u e O f D i a g r a m O b j e c t K e y a n y T y p e z b w N T n L X > < a : K e y > < K e y > C o l u m n s \ M o s t 3 6 < / K e y > < / a : K e y > < a : V a l u e   i : t y p e = " T a b l e W i d g e t B a s e V i e w S t a t e " / > < / a : K e y V a l u e O f D i a g r a m O b j e c t K e y a n y T y p e z b w N T n L X > < a : K e y V a l u e O f D i a g r a m O b j e c t K e y a n y T y p e z b w N T n L X > < a : K e y > < K e y > C o l u m n s \ L e a s t 3 7 < / K e y > < / a : K e y > < a : V a l u e   i : t y p e = " T a b l e W i d g e t B a s e V i e w S t a t e " / > < / a : K e y V a l u e O f D i a g r a m O b j e c t K e y a n y T y p e z b w N T n L X > < a : K e y V a l u e O f D i a g r a m O b j e c t K e y a n y T y p e z b w N T n L X > < a : K e y > < K e y > C o l u m n s \ M o s t 3 8 < / K e y > < / a : K e y > < a : V a l u e   i : t y p e = " T a b l e W i d g e t B a s e V i e w S t a t e " / > < / a : K e y V a l u e O f D i a g r a m O b j e c t K e y a n y T y p e z b w N T n L X > < a : K e y V a l u e O f D i a g r a m O b j e c t K e y a n y T y p e z b w N T n L X > < a : K e y > < K e y > C o l u m n s \ L e a s t 3 9 < / K e y > < / a : K e y > < a : V a l u e   i : t y p e = " T a b l e W i d g e t B a s e V i e w S t a t e " / > < / a : K e y V a l u e O f D i a g r a m O b j e c t K e y a n y T y p e z b w N T n L X > < a : K e y V a l u e O f D i a g r a m O b j e c t K e y a n y T y p e z b w N T n L X > < a : K e y > < K e y > C o l u m n s \ M o s t 4 0 < / K e y > < / a : K e y > < a : V a l u e   i : t y p e = " T a b l e W i d g e t B a s e V i e w S t a t e " / > < / a : K e y V a l u e O f D i a g r a m O b j e c t K e y a n y T y p e z b w N T n L X > < a : K e y V a l u e O f D i a g r a m O b j e c t K e y a n y T y p e z b w N T n L X > < a : K e y > < K e y > C o l u m n s \ L e a s t 4 1 < / K e y > < / a : K e y > < a : V a l u e   i : t y p e = " T a b l e W i d g e t B a s e V i e w S t a t e " / > < / a : K e y V a l u e O f D i a g r a m O b j e c t K e y a n y T y p e z b w N T n L X > < a : K e y V a l u e O f D i a g r a m O b j e c t K e y a n y T y p e z b w N T n L X > < a : K e y > < K e y > C o l u m n s \ M o s t 4 2 < / K e y > < / a : K e y > < a : V a l u e   i : t y p e = " T a b l e W i d g e t B a s e V i e w S t a t e " / > < / a : K e y V a l u e O f D i a g r a m O b j e c t K e y a n y T y p e z b w N T n L X > < a : K e y V a l u e O f D i a g r a m O b j e c t K e y a n y T y p e z b w N T n L X > < a : K e y > < K e y > C o l u m n s \ L e a s t 4 3 < / K e y > < / a : K e y > < a : V a l u e   i : t y p e = " T a b l e W i d g e t B a s e V i e w S t a t e " / > < / a : K e y V a l u e O f D i a g r a m O b j e c t K e y a n y T y p e z b w N T n L X > < a : K e y V a l u e O f D i a g r a m O b j e c t K e y a n y T y p e z b w N T n L X > < a : K e y > < K e y > C o l u m n s \ M o s t 4 4 < / K e y > < / a : K e y > < a : V a l u e   i : t y p e = " T a b l e W i d g e t B a s e V i e w S t a t e " / > < / a : K e y V a l u e O f D i a g r a m O b j e c t K e y a n y T y p e z b w N T n L X > < a : K e y V a l u e O f D i a g r a m O b j e c t K e y a n y T y p e z b w N T n L X > < a : K e y > < K e y > C o l u m n s \ L e a s t 4 5 < / K e y > < / a : K e y > < a : V a l u e   i : t y p e = " T a b l e W i d g e t B a s e V i e w S t a t e " / > < / a : K e y V a l u e O f D i a g r a m O b j e c t K e y a n y T y p e z b w N T n L X > < a : K e y V a l u e O f D i a g r a m O b j e c t K e y a n y T y p e z b w N T n L X > < a : K e y > < K e y > C o l u m n s \ M o s t 4 6 < / K e y > < / a : K e y > < a : V a l u e   i : t y p e = " T a b l e W i d g e t B a s e V i e w S t a t e " / > < / a : K e y V a l u e O f D i a g r a m O b j e c t K e y a n y T y p e z b w N T n L X > < a : K e y V a l u e O f D i a g r a m O b j e c t K e y a n y T y p e z b w N T n L X > < a : K e y > < K e y > C o l u m n s \ L e a s t 4 7 < / K e y > < / a : K e y > < a : V a l u e   i : t y p e = " T a b l e W i d g e t B a s e V i e w S t a t e " / > < / a : K e y V a l u e O f D i a g r a m O b j e c t K e y a n y T y p e z b w N T n L X > < a : K e y V a l u e O f D i a g r a m O b j e c t K e y a n y T y p e z b w N T n L X > < a : K e y > < K e y > C o l u m n s \ M o s t 4 8 < / K e y > < / a : K e y > < a : V a l u e   i : t y p e = " T a b l e W i d g e t B a s e V i e w S t a t e " / > < / a : K e y V a l u e O f D i a g r a m O b j e c t K e y a n y T y p e z b w N T n L X > < a : K e y V a l u e O f D i a g r a m O b j e c t K e y a n y T y p e z b w N T n L X > < a : K e y > < K e y > C o l u m n s \ L e a s t 4 9 < / K e y > < / a : K e y > < a : V a l u e   i : t y p e = " T a b l e W i d g e t B a s e V i e w S t a t e " / > < / a : K e y V a l u e O f D i a g r a m O b j e c t K e y a n y T y p e z b w N T n L X > < a : K e y V a l u e O f D i a g r a m O b j e c t K e y a n y T y p e z b w N T n L X > < a : K e y > < K e y > C o l u m n s \ M o s t 5 0 < / K e y > < / a : K e y > < a : V a l u e   i : t y p e = " T a b l e W i d g e t B a s e V i e w S t a t e " / > < / a : K e y V a l u e O f D i a g r a m O b j e c t K e y a n y T y p e z b w N T n L X > < a : K e y V a l u e O f D i a g r a m O b j e c t K e y a n y T y p e z b w N T n L X > < a : K e y > < K e y > C o l u m n s \ L e a s t 5 1 < / K e y > < / a : K e y > < a : V a l u e   i : t y p e = " T a b l e W i d g e t B a s e V i e w S t a t e " / > < / a : K e y V a l u e O f D i a g r a m O b j e c t K e y a n y T y p e z b w N T n L X > < a : K e y V a l u e O f D i a g r a m O b j e c t K e y a n y T y p e z b w N T n L X > < a : K e y > < K e y > C o l u m n s \ M o s t 5 2 < / K e y > < / a : K e y > < a : V a l u e   i : t y p e = " T a b l e W i d g e t B a s e V i e w S t a t e " / > < / a : K e y V a l u e O f D i a g r a m O b j e c t K e y a n y T y p e z b w N T n L X > < a : K e y V a l u e O f D i a g r a m O b j e c t K e y a n y T y p e z b w N T n L X > < a : K e y > < K e y > C o l u m n s \ L e a s t 5 3 < / K e y > < / a : K e y > < a : V a l u e   i : t y p e = " T a b l e W i d g e t B a s e V i e w S t a t e " / > < / a : K e y V a l u e O f D i a g r a m O b j e c t K e y a n y T y p e z b w N T n L X > < a : K e y V a l u e O f D i a g r a m O b j e c t K e y a n y T y p e z b w N T n L X > < a : K e y > < K e y > C o l u m n s \ M o s t 5 4 < / K e y > < / a : K e y > < a : V a l u e   i : t y p e = " T a b l e W i d g e t B a s e V i e w S t a t e " / > < / a : K e y V a l u e O f D i a g r a m O b j e c t K e y a n y T y p e z b w N T n L X > < a : K e y V a l u e O f D i a g r a m O b j e c t K e y a n y T y p e z b w N T n L X > < a : K e y > < K e y > C o l u m n s \ L e a s t 5 5 < / 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 K e y < / 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 K e y < / 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 C o l u m n s \ P a r a m e t e r s < / K e y > < / a : K e y > < a : V a l u e   i : t y p e = " T a b l e W i d g e t B a s e V i e w S t a t e " / > < / a : K e y V a l u e O f D i a g r a m O b j e c t K e y a n y T y p e z b w N T n L X > < a : K e y V a l u e O f D i a g r a m O b j e c t K e y a n y T y p e z b w N T n L X > < a : K e y > < K e y > C o l u m n s \ M o s t < / K e y > < / a : K e y > < a : V a l u e   i : t y p e = " T a b l e W i d g e t B a s e V i e w S t a t e " / > < / a : K e y V a l u e O f D i a g r a m O b j e c t K e y a n y T y p e z b w N T n L X > < a : K e y V a l u e O f D i a g r a m O b j e c t K e y a n y T y p e z b w N T n L X > < a : K e y > < K e y > C o l u m n s \ L e a s t 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B41FDE84401464B9E772E6E2A1A0747" ma:contentTypeVersion="4" ma:contentTypeDescription="Create a new document." ma:contentTypeScope="" ma:versionID="aa7a01f9bc0c90fec0937eba40559fb2">
  <xsd:schema xmlns:xsd="http://www.w3.org/2001/XMLSchema" xmlns:xs="http://www.w3.org/2001/XMLSchema" xmlns:p="http://schemas.microsoft.com/office/2006/metadata/properties" xmlns:ns2="de60d6ca-a6b2-4672-be40-21bcf7ec4a73" targetNamespace="http://schemas.microsoft.com/office/2006/metadata/properties" ma:root="true" ma:fieldsID="0ae322bf8031b204adf41ac53d3b1846" ns2:_="">
    <xsd:import namespace="de60d6ca-a6b2-4672-be40-21bcf7ec4a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60d6ca-a6b2-4672-be40-21bcf7ec4a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Props1.xml><?xml version="1.0" encoding="utf-8"?>
<ds:datastoreItem xmlns:ds="http://schemas.openxmlformats.org/officeDocument/2006/customXml" ds:itemID="{B43D98B3-5C63-463E-8779-87C79E87434F}">
  <ds:schemaRefs>
    <ds:schemaRef ds:uri="http://gemini/pivotcustomization/TableWidget"/>
  </ds:schemaRefs>
</ds:datastoreItem>
</file>

<file path=customXml/itemProps2.xml><?xml version="1.0" encoding="utf-8"?>
<ds:datastoreItem xmlns:ds="http://schemas.openxmlformats.org/officeDocument/2006/customXml" ds:itemID="{B3BDCB90-69BE-4FF0-B79D-19323081650A}">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C158C14A-F6A5-4E8C-B271-5551102A646D}">
  <ds:schemaRefs>
    <ds:schemaRef ds:uri="http://schemas.microsoft.com/sharepoint/v3/contenttype/forms"/>
  </ds:schemaRefs>
</ds:datastoreItem>
</file>

<file path=customXml/itemProps4.xml><?xml version="1.0" encoding="utf-8"?>
<ds:datastoreItem xmlns:ds="http://schemas.openxmlformats.org/officeDocument/2006/customXml" ds:itemID="{59EB8C88-9BAD-4DA1-8C48-2FE8DFD9E686}">
  <ds:schemaRefs>
    <ds:schemaRef ds:uri="http://schemas.microsoft.com/office/2006/metadata/contentType"/>
    <ds:schemaRef ds:uri="http://schemas.microsoft.com/office/2006/metadata/properties/metaAttributes"/>
    <ds:schemaRef ds:uri="http://www.w3.org/2000/xmlns/"/>
    <ds:schemaRef ds:uri="http://www.w3.org/2001/XMLSchema"/>
    <ds:schemaRef ds:uri="de60d6ca-a6b2-4672-be40-21bcf7ec4a73"/>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5BAADC3-7BE7-4EC9-B878-BE4E07F306F8}">
  <ds:schemaRefs>
    <ds:schemaRef ds:uri="http://gemini/pivotcustomization/FormulaBar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Key 1</vt:lpstr>
      <vt:lpstr>Key 2</vt:lpstr>
      <vt:lpstr>Key 3</vt:lpstr>
      <vt:lpstr>Key 4</vt:lpstr>
      <vt:lpstr>Response Received</vt:lpstr>
      <vt:lpstr>Report</vt:lpstr>
      <vt:lpstr>Personality Types</vt:lpstr>
      <vt:lpstr>Words in Quest</vt:lpstr>
      <vt:lpstr>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Swarna</dc:creator>
  <cp:keywords/>
  <dc:description/>
  <cp:lastModifiedBy>Sandeep Kattamuri</cp:lastModifiedBy>
  <cp:revision/>
  <dcterms:created xsi:type="dcterms:W3CDTF">2022-07-26T17:00:27Z</dcterms:created>
  <dcterms:modified xsi:type="dcterms:W3CDTF">2022-11-10T06:34:46Z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0x0101009B41FDE84401464B9E772E6E2A1A0747</vt:lpwstr>
  </property>
</Properties>
</file>